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o\Download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 s="1"/>
  <c r="D56" i="1"/>
  <c r="G55" i="1"/>
  <c r="F55" i="1"/>
  <c r="E55" i="1"/>
  <c r="C55" i="1"/>
  <c r="D55" i="1" s="1"/>
  <c r="C54" i="1" l="1"/>
  <c r="C53" i="1" s="1"/>
  <c r="D53" i="1" s="1"/>
  <c r="F54" i="1"/>
  <c r="F53" i="1" s="1"/>
  <c r="E54" i="1"/>
  <c r="E53" i="1" s="1"/>
  <c r="D54" i="1"/>
  <c r="F51" i="1"/>
  <c r="G51" i="1"/>
  <c r="F49" i="1"/>
  <c r="F48" i="1" s="1"/>
  <c r="F47" i="1" s="1"/>
  <c r="G49" i="1"/>
  <c r="D52" i="1"/>
  <c r="D46" i="1"/>
  <c r="F41" i="1"/>
  <c r="F40" i="1" s="1"/>
  <c r="G41" i="1"/>
  <c r="G40" i="1" s="1"/>
  <c r="E41" i="1"/>
  <c r="E40" i="1" s="1"/>
  <c r="C41" i="1"/>
  <c r="C40" i="1" s="1"/>
  <c r="D42" i="1"/>
  <c r="D43" i="1"/>
  <c r="F26" i="1"/>
  <c r="G26" i="1"/>
  <c r="E26" i="1"/>
  <c r="C26" i="1"/>
  <c r="F31" i="1"/>
  <c r="G31" i="1"/>
  <c r="E31" i="1"/>
  <c r="C31" i="1"/>
  <c r="D32" i="1"/>
  <c r="D27" i="1"/>
  <c r="D28" i="1"/>
  <c r="D29" i="1"/>
  <c r="D30" i="1"/>
  <c r="F21" i="1"/>
  <c r="F20" i="1" s="1"/>
  <c r="G21" i="1"/>
  <c r="G20" i="1" s="1"/>
  <c r="E21" i="1"/>
  <c r="E20" i="1" s="1"/>
  <c r="D22" i="1"/>
  <c r="D23" i="1"/>
  <c r="D24" i="1"/>
  <c r="F13" i="1"/>
  <c r="F12" i="1" s="1"/>
  <c r="G13" i="1"/>
  <c r="G12" i="1" s="1"/>
  <c r="E13" i="1"/>
  <c r="E12" i="1" s="1"/>
  <c r="C13" i="1"/>
  <c r="C12" i="1" s="1"/>
  <c r="F17" i="1"/>
  <c r="F16" i="1" s="1"/>
  <c r="F15" i="1" s="1"/>
  <c r="G17" i="1"/>
  <c r="G16" i="1" s="1"/>
  <c r="G15" i="1" s="1"/>
  <c r="E17" i="1"/>
  <c r="E16" i="1" s="1"/>
  <c r="E15" i="1" s="1"/>
  <c r="C17" i="1"/>
  <c r="C16" i="1" s="1"/>
  <c r="C15" i="1" s="1"/>
  <c r="D18" i="1"/>
  <c r="D14" i="1"/>
  <c r="G48" i="1" l="1"/>
  <c r="G47" i="1" s="1"/>
  <c r="F38" i="1"/>
  <c r="G38" i="1"/>
  <c r="E38" i="1"/>
  <c r="G34" i="1"/>
  <c r="F34" i="1"/>
  <c r="F33" i="1" s="1"/>
  <c r="E34" i="1"/>
  <c r="E33" i="1" l="1"/>
  <c r="G33" i="1"/>
  <c r="D17" i="1"/>
  <c r="G8" i="1" l="1"/>
  <c r="G7" i="1" s="1"/>
  <c r="G6" i="1" s="1"/>
  <c r="D16" i="1" l="1"/>
  <c r="D15" i="1"/>
  <c r="E49" i="1" l="1"/>
  <c r="E51" i="1"/>
  <c r="G45" i="1"/>
  <c r="G44" i="1" s="1"/>
  <c r="F45" i="1"/>
  <c r="F44" i="1" s="1"/>
  <c r="E45" i="1"/>
  <c r="E44" i="1" s="1"/>
  <c r="E48" i="1" l="1"/>
  <c r="E47" i="1" s="1"/>
  <c r="G25" i="1" l="1"/>
  <c r="G19" i="1" s="1"/>
  <c r="E25" i="1"/>
  <c r="F25" i="1"/>
  <c r="F19" i="1" s="1"/>
  <c r="E19" i="1" l="1"/>
  <c r="G11" i="1" l="1"/>
  <c r="G5" i="1" s="1"/>
  <c r="F11" i="1"/>
  <c r="E11" i="1"/>
  <c r="F8" i="1"/>
  <c r="F7" i="1" s="1"/>
  <c r="F6" i="1" s="1"/>
  <c r="E8" i="1"/>
  <c r="E7" i="1" s="1"/>
  <c r="E6" i="1" s="1"/>
  <c r="E5" i="1" s="1"/>
  <c r="F5" i="1" l="1"/>
  <c r="C45" i="1"/>
  <c r="C44" i="1" l="1"/>
  <c r="D44" i="1" s="1"/>
  <c r="D45" i="1"/>
  <c r="D9" i="1" l="1"/>
  <c r="C11" i="1" l="1"/>
  <c r="C51" i="1" l="1"/>
  <c r="D51" i="1" s="1"/>
  <c r="C49" i="1"/>
  <c r="D49" i="1" s="1"/>
  <c r="D41" i="1"/>
  <c r="D39" i="1"/>
  <c r="C38" i="1"/>
  <c r="D38" i="1" s="1"/>
  <c r="D37" i="1"/>
  <c r="D36" i="1"/>
  <c r="D35" i="1"/>
  <c r="C34" i="1"/>
  <c r="D34" i="1" s="1"/>
  <c r="D31" i="1"/>
  <c r="C21" i="1"/>
  <c r="D13" i="1"/>
  <c r="D12" i="1"/>
  <c r="D11" i="1"/>
  <c r="D10" i="1"/>
  <c r="C8" i="1"/>
  <c r="D21" i="1" l="1"/>
  <c r="C20" i="1"/>
  <c r="D26" i="1"/>
  <c r="C25" i="1"/>
  <c r="D25" i="1" s="1"/>
  <c r="D8" i="1"/>
  <c r="C7" i="1"/>
  <c r="D40" i="1"/>
  <c r="C33" i="1"/>
  <c r="D33" i="1" s="1"/>
  <c r="C48" i="1"/>
  <c r="C19" i="1" l="1"/>
  <c r="C6" i="1"/>
  <c r="D7" i="1"/>
  <c r="D48" i="1"/>
  <c r="C47" i="1"/>
  <c r="D47" i="1" s="1"/>
  <c r="D20" i="1"/>
  <c r="C5" i="1" l="1"/>
  <c r="D6" i="1"/>
  <c r="D5" i="1"/>
  <c r="D19" i="1"/>
</calcChain>
</file>

<file path=xl/sharedStrings.xml><?xml version="1.0" encoding="utf-8"?>
<sst xmlns="http://schemas.openxmlformats.org/spreadsheetml/2006/main" count="117" uniqueCount="54">
  <si>
    <t>U HRK</t>
  </si>
  <si>
    <t>U EUR</t>
  </si>
  <si>
    <t/>
  </si>
  <si>
    <t>Plan za 2023.</t>
  </si>
  <si>
    <t>Projekcija 
za 2024.</t>
  </si>
  <si>
    <t>Projekcija 
za 2025.</t>
  </si>
  <si>
    <t>A621001</t>
  </si>
  <si>
    <t>REDOVNA DJELATNOST SVEUČILIŠTA U ZAGREBU</t>
  </si>
  <si>
    <t>11</t>
  </si>
  <si>
    <t>Opći prihodi i primici</t>
  </si>
  <si>
    <t>3</t>
  </si>
  <si>
    <t>Rashodi poslovanja</t>
  </si>
  <si>
    <t>31</t>
  </si>
  <si>
    <t>Rashodi za zaposlene</t>
  </si>
  <si>
    <t>32</t>
  </si>
  <si>
    <t>Materijalni rashodi</t>
  </si>
  <si>
    <t>A622122</t>
  </si>
  <si>
    <t>PROGRAMSKO FINANCIRANJE JAVNIH VISOKIH UČILIŠTA</t>
  </si>
  <si>
    <t>A679078</t>
  </si>
  <si>
    <t>EU PROJEKTI SVEUČILIŠTA U ZAGREBU (IZ EVIDENCIJSKIH PRIHODA)</t>
  </si>
  <si>
    <t>51</t>
  </si>
  <si>
    <t>Pomoći EU</t>
  </si>
  <si>
    <t>52</t>
  </si>
  <si>
    <t>Ostale pomoći</t>
  </si>
  <si>
    <t>4</t>
  </si>
  <si>
    <t>Rashodi za nabavu nefinancijske imovine</t>
  </si>
  <si>
    <t>42</t>
  </si>
  <si>
    <t>Rashodi za nabavu proizvedene dugotrajne imovine</t>
  </si>
  <si>
    <t>61</t>
  </si>
  <si>
    <t>Donacije</t>
  </si>
  <si>
    <t>A679088</t>
  </si>
  <si>
    <t>REDOVNA DJELATNOST SVEUČILIŠTA U ZAGREBU (IZ EVIDENCIJSKIH PRIHODA)</t>
  </si>
  <si>
    <t>Vlastiti prihodi</t>
  </si>
  <si>
    <t>34</t>
  </si>
  <si>
    <t>Financijski rashodi</t>
  </si>
  <si>
    <t>37</t>
  </si>
  <si>
    <t>Naknade građanima i kućanstvima na temelju osiguranja i druge naknade</t>
  </si>
  <si>
    <t>43</t>
  </si>
  <si>
    <t>Ostali prihodi za posebne namjene</t>
  </si>
  <si>
    <t>K679116</t>
  </si>
  <si>
    <t>OBNOVA INFRASTRUKTURE I OPREME U PODRUČJU OBRAZOVANJA OŠTEĆENE POTRESOM</t>
  </si>
  <si>
    <t>5761</t>
  </si>
  <si>
    <t>71</t>
  </si>
  <si>
    <t>Prihodi od nefinancijske imovine i nadoknade štete s osnova osiguranja</t>
  </si>
  <si>
    <t>Tekući plan
za 2022.</t>
  </si>
  <si>
    <t>Tekući plan 
za 2022.</t>
  </si>
  <si>
    <t>Fond solidarnosti Europske unije – potres</t>
  </si>
  <si>
    <t>Dekanica</t>
  </si>
  <si>
    <t>Prof.dr.sc. Zrinka Tarle</t>
  </si>
  <si>
    <t>VISOKO OBRAZOVANJE</t>
  </si>
  <si>
    <t>1870 SVEUČILIŠTE  U ZAGREBU - STOMATOLOŠKI FAKULTET</t>
  </si>
  <si>
    <t>K679125</t>
  </si>
  <si>
    <t>5762</t>
  </si>
  <si>
    <t>Zagreb, 01.12.2022.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</si>
</sst>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2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4" fontId="2" fillId="4" borderId="1" applyNumberFormat="0" applyProtection="0">
      <alignment vertical="center"/>
    </xf>
    <xf numFmtId="0" fontId="2" fillId="5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3" fillId="2" borderId="1" xfId="2" quotePrefix="1" applyNumberFormat="1" applyFont="1" applyAlignment="1">
      <alignment horizontal="left" vertical="center" wrapText="1" indent="1"/>
    </xf>
    <xf numFmtId="0" fontId="4" fillId="6" borderId="1" xfId="6" quotePrefix="1" applyFont="1" applyAlignment="1">
      <alignment horizontal="left" vertical="center" indent="5"/>
    </xf>
    <xf numFmtId="0" fontId="4" fillId="6" borderId="1" xfId="6" quotePrefix="1" applyFont="1">
      <alignment horizontal="left" vertical="center" indent="1"/>
    </xf>
    <xf numFmtId="3" fontId="4" fillId="4" borderId="1" xfId="4" applyNumberFormat="1" applyFont="1">
      <alignment vertical="center"/>
    </xf>
    <xf numFmtId="0" fontId="4" fillId="6" borderId="1" xfId="6" quotePrefix="1" applyFont="1" applyAlignment="1">
      <alignment horizontal="left" vertical="center" indent="7"/>
    </xf>
    <xf numFmtId="0" fontId="4" fillId="6" borderId="1" xfId="6" quotePrefix="1" applyFont="1" applyAlignment="1">
      <alignment horizontal="left" vertical="center" indent="8"/>
    </xf>
    <xf numFmtId="0" fontId="4" fillId="6" borderId="1" xfId="6" quotePrefix="1" applyFont="1" applyAlignment="1">
      <alignment horizontal="left" vertical="center" indent="9"/>
    </xf>
    <xf numFmtId="3" fontId="4" fillId="0" borderId="1" xfId="7" applyNumberFormat="1" applyFont="1">
      <alignment horizontal="right" vertical="center"/>
    </xf>
    <xf numFmtId="0" fontId="4" fillId="6" borderId="1" xfId="6" quotePrefix="1" applyFont="1" applyAlignment="1">
      <alignment horizontal="left" vertical="center" wrapText="1" indent="1"/>
    </xf>
    <xf numFmtId="0" fontId="5" fillId="2" borderId="1" xfId="1" quotePrefix="1" applyNumberFormat="1" applyFont="1">
      <alignment horizontal="left" vertical="center" indent="1"/>
    </xf>
    <xf numFmtId="0" fontId="6" fillId="5" borderId="1" xfId="5" quotePrefix="1" applyFont="1" applyAlignment="1">
      <alignment horizontal="left" vertical="center" indent="4"/>
    </xf>
    <xf numFmtId="0" fontId="6" fillId="5" borderId="1" xfId="5" quotePrefix="1" applyFont="1" applyAlignment="1">
      <alignment horizontal="left" vertical="center" wrapText="1" indent="1"/>
    </xf>
    <xf numFmtId="3" fontId="6" fillId="4" borderId="1" xfId="4" applyNumberFormat="1" applyFont="1">
      <alignment vertical="center"/>
    </xf>
    <xf numFmtId="3" fontId="4" fillId="7" borderId="1" xfId="4" applyNumberFormat="1" applyFont="1" applyFill="1">
      <alignment vertical="center"/>
    </xf>
  </cellXfs>
  <cellStyles count="8">
    <cellStyle name="Normal" xfId="0" builtinId="0"/>
    <cellStyle name="SAPBEXaggData" xfId="4"/>
    <cellStyle name="SAPBEXchaText" xfId="1"/>
    <cellStyle name="SAPBEXHLevel1" xfId="3"/>
    <cellStyle name="SAPBEXHLevel2" xfId="5"/>
    <cellStyle name="SAPBEXHLevel3" xfId="6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43" zoomScale="130" zoomScaleNormal="130" workbookViewId="0">
      <selection activeCell="A58" sqref="A58"/>
    </sheetView>
  </sheetViews>
  <sheetFormatPr defaultRowHeight="15" x14ac:dyDescent="0.25"/>
  <cols>
    <col min="1" max="1" width="14.85546875" customWidth="1"/>
    <col min="2" max="2" width="48.85546875" customWidth="1"/>
    <col min="3" max="4" width="12.7109375" customWidth="1"/>
    <col min="5" max="7" width="12" customWidth="1"/>
  </cols>
  <sheetData>
    <row r="1" spans="1:7" x14ac:dyDescent="0.25">
      <c r="B1" t="s">
        <v>50</v>
      </c>
    </row>
    <row r="3" spans="1:7" x14ac:dyDescent="0.25">
      <c r="C3" s="1" t="s">
        <v>0</v>
      </c>
      <c r="D3" s="1" t="s">
        <v>1</v>
      </c>
      <c r="E3" s="1" t="s">
        <v>1</v>
      </c>
      <c r="F3" s="1" t="s">
        <v>1</v>
      </c>
      <c r="G3" s="1" t="s">
        <v>1</v>
      </c>
    </row>
    <row r="4" spans="1:7" ht="25.5" x14ac:dyDescent="0.25">
      <c r="A4" s="11" t="s">
        <v>2</v>
      </c>
      <c r="B4" s="11" t="s">
        <v>2</v>
      </c>
      <c r="C4" s="2" t="s">
        <v>44</v>
      </c>
      <c r="D4" s="2" t="s">
        <v>45</v>
      </c>
      <c r="E4" s="2" t="s">
        <v>3</v>
      </c>
      <c r="F4" s="2" t="s">
        <v>4</v>
      </c>
      <c r="G4" s="2" t="s">
        <v>5</v>
      </c>
    </row>
    <row r="5" spans="1:7" x14ac:dyDescent="0.25">
      <c r="A5" s="12">
        <v>3701</v>
      </c>
      <c r="B5" s="13" t="s">
        <v>49</v>
      </c>
      <c r="C5" s="14">
        <f>C6+C11+C15+C19+C47</f>
        <v>53193130</v>
      </c>
      <c r="D5" s="14">
        <f t="shared" ref="D5:D46" si="0">+C5/7.5345</f>
        <v>7059941.6019642968</v>
      </c>
      <c r="E5" s="14">
        <f>E6+E11+E15+E19+E47+E53</f>
        <v>8523730</v>
      </c>
      <c r="F5" s="14">
        <f>F6+F11+F15+F19+F47</f>
        <v>8433911</v>
      </c>
      <c r="G5" s="14">
        <f>G6+G11+G15+G19+G47</f>
        <v>8402344</v>
      </c>
    </row>
    <row r="6" spans="1:7" x14ac:dyDescent="0.25">
      <c r="A6" s="3" t="s">
        <v>6</v>
      </c>
      <c r="B6" s="4" t="s">
        <v>7</v>
      </c>
      <c r="C6" s="5">
        <f>C7</f>
        <v>37059018</v>
      </c>
      <c r="D6" s="5">
        <f t="shared" si="0"/>
        <v>4918576.9460481778</v>
      </c>
      <c r="E6" s="5">
        <f t="shared" ref="E6:G7" si="1">E7</f>
        <v>5853068</v>
      </c>
      <c r="F6" s="5">
        <f t="shared" si="1"/>
        <v>5880869</v>
      </c>
      <c r="G6" s="5">
        <f t="shared" si="1"/>
        <v>5908811</v>
      </c>
    </row>
    <row r="7" spans="1:7" x14ac:dyDescent="0.25">
      <c r="A7" s="6" t="s">
        <v>8</v>
      </c>
      <c r="B7" s="4" t="s">
        <v>9</v>
      </c>
      <c r="C7" s="5">
        <f>C8</f>
        <v>37059018</v>
      </c>
      <c r="D7" s="5">
        <f t="shared" si="0"/>
        <v>4918576.9460481778</v>
      </c>
      <c r="E7" s="5">
        <f t="shared" si="1"/>
        <v>5853068</v>
      </c>
      <c r="F7" s="5">
        <f t="shared" si="1"/>
        <v>5880869</v>
      </c>
      <c r="G7" s="5">
        <f t="shared" si="1"/>
        <v>5908811</v>
      </c>
    </row>
    <row r="8" spans="1:7" x14ac:dyDescent="0.25">
      <c r="A8" s="7" t="s">
        <v>10</v>
      </c>
      <c r="B8" s="4" t="s">
        <v>11</v>
      </c>
      <c r="C8" s="5">
        <f>+C9+C10</f>
        <v>37059018</v>
      </c>
      <c r="D8" s="5">
        <f t="shared" si="0"/>
        <v>4918576.9460481778</v>
      </c>
      <c r="E8" s="5">
        <f>+E9+E10</f>
        <v>5853068</v>
      </c>
      <c r="F8" s="5">
        <f>+F9+F10</f>
        <v>5880869</v>
      </c>
      <c r="G8" s="5">
        <f>+G9+G10</f>
        <v>5908811</v>
      </c>
    </row>
    <row r="9" spans="1:7" x14ac:dyDescent="0.25">
      <c r="A9" s="8" t="s">
        <v>12</v>
      </c>
      <c r="B9" s="4" t="s">
        <v>13</v>
      </c>
      <c r="C9" s="9">
        <v>36721507</v>
      </c>
      <c r="D9" s="9">
        <f t="shared" si="0"/>
        <v>4873781.5382573493</v>
      </c>
      <c r="E9" s="9">
        <v>5763600</v>
      </c>
      <c r="F9" s="9">
        <v>5790976</v>
      </c>
      <c r="G9" s="9">
        <v>5818491</v>
      </c>
    </row>
    <row r="10" spans="1:7" x14ac:dyDescent="0.25">
      <c r="A10" s="8" t="s">
        <v>14</v>
      </c>
      <c r="B10" s="4" t="s">
        <v>15</v>
      </c>
      <c r="C10" s="9">
        <v>337511</v>
      </c>
      <c r="D10" s="9">
        <f t="shared" si="0"/>
        <v>44795.407790828853</v>
      </c>
      <c r="E10" s="9">
        <v>89468</v>
      </c>
      <c r="F10" s="9">
        <v>89893</v>
      </c>
      <c r="G10" s="9">
        <v>90320</v>
      </c>
    </row>
    <row r="11" spans="1:7" x14ac:dyDescent="0.25">
      <c r="A11" s="3" t="s">
        <v>16</v>
      </c>
      <c r="B11" s="4" t="s">
        <v>17</v>
      </c>
      <c r="C11" s="5">
        <f>C12</f>
        <v>3314621</v>
      </c>
      <c r="D11" s="5">
        <f t="shared" si="0"/>
        <v>439925.8079500962</v>
      </c>
      <c r="E11" s="5">
        <f>E12</f>
        <v>448281</v>
      </c>
      <c r="F11" s="5">
        <f>F12</f>
        <v>448281</v>
      </c>
      <c r="G11" s="5">
        <f>G12</f>
        <v>448281</v>
      </c>
    </row>
    <row r="12" spans="1:7" x14ac:dyDescent="0.25">
      <c r="A12" s="6" t="s">
        <v>8</v>
      </c>
      <c r="B12" s="4" t="s">
        <v>9</v>
      </c>
      <c r="C12" s="5">
        <f>C13</f>
        <v>3314621</v>
      </c>
      <c r="D12" s="5">
        <f t="shared" si="0"/>
        <v>439925.8079500962</v>
      </c>
      <c r="E12" s="5">
        <f>E13</f>
        <v>448281</v>
      </c>
      <c r="F12" s="5">
        <f t="shared" ref="F12:G12" si="2">F13</f>
        <v>448281</v>
      </c>
      <c r="G12" s="5">
        <f t="shared" si="2"/>
        <v>448281</v>
      </c>
    </row>
    <row r="13" spans="1:7" x14ac:dyDescent="0.25">
      <c r="A13" s="7" t="s">
        <v>10</v>
      </c>
      <c r="B13" s="4" t="s">
        <v>11</v>
      </c>
      <c r="C13" s="5">
        <f>C14</f>
        <v>3314621</v>
      </c>
      <c r="D13" s="5">
        <f t="shared" si="0"/>
        <v>439925.8079500962</v>
      </c>
      <c r="E13" s="5">
        <f>E14</f>
        <v>448281</v>
      </c>
      <c r="F13" s="5">
        <f t="shared" ref="F13:G13" si="3">F14</f>
        <v>448281</v>
      </c>
      <c r="G13" s="5">
        <f t="shared" si="3"/>
        <v>448281</v>
      </c>
    </row>
    <row r="14" spans="1:7" x14ac:dyDescent="0.25">
      <c r="A14" s="8" t="s">
        <v>14</v>
      </c>
      <c r="B14" s="4" t="s">
        <v>15</v>
      </c>
      <c r="C14" s="9">
        <v>3314621</v>
      </c>
      <c r="D14" s="15">
        <f t="shared" si="0"/>
        <v>439925.8079500962</v>
      </c>
      <c r="E14" s="9">
        <v>448281</v>
      </c>
      <c r="F14" s="9">
        <v>448281</v>
      </c>
      <c r="G14" s="9">
        <v>448281</v>
      </c>
    </row>
    <row r="15" spans="1:7" x14ac:dyDescent="0.25">
      <c r="A15" s="3" t="s">
        <v>18</v>
      </c>
      <c r="B15" s="4" t="s">
        <v>19</v>
      </c>
      <c r="C15" s="5">
        <f>C16</f>
        <v>78410</v>
      </c>
      <c r="D15" s="5">
        <f t="shared" si="0"/>
        <v>10406.795407790829</v>
      </c>
      <c r="E15" s="5">
        <f>E16</f>
        <v>0</v>
      </c>
      <c r="F15" s="5">
        <f t="shared" ref="F15:G15" si="4">F16</f>
        <v>0</v>
      </c>
      <c r="G15" s="5">
        <f t="shared" si="4"/>
        <v>0</v>
      </c>
    </row>
    <row r="16" spans="1:7" x14ac:dyDescent="0.25">
      <c r="A16" s="6" t="s">
        <v>20</v>
      </c>
      <c r="B16" s="4" t="s">
        <v>21</v>
      </c>
      <c r="C16" s="5">
        <f>C17</f>
        <v>78410</v>
      </c>
      <c r="D16" s="5">
        <f t="shared" si="0"/>
        <v>10406.795407790829</v>
      </c>
      <c r="E16" s="5">
        <f>E17</f>
        <v>0</v>
      </c>
      <c r="F16" s="5">
        <f t="shared" ref="F16:G16" si="5">F17</f>
        <v>0</v>
      </c>
      <c r="G16" s="5">
        <f t="shared" si="5"/>
        <v>0</v>
      </c>
    </row>
    <row r="17" spans="1:7" x14ac:dyDescent="0.25">
      <c r="A17" s="7" t="s">
        <v>10</v>
      </c>
      <c r="B17" s="4" t="s">
        <v>11</v>
      </c>
      <c r="C17" s="5">
        <f>+C18</f>
        <v>78410</v>
      </c>
      <c r="D17" s="5">
        <f t="shared" si="0"/>
        <v>10406.795407790829</v>
      </c>
      <c r="E17" s="5">
        <f>+E18</f>
        <v>0</v>
      </c>
      <c r="F17" s="5">
        <f t="shared" ref="F17:G17" si="6">+F18</f>
        <v>0</v>
      </c>
      <c r="G17" s="5">
        <f t="shared" si="6"/>
        <v>0</v>
      </c>
    </row>
    <row r="18" spans="1:7" x14ac:dyDescent="0.25">
      <c r="A18" s="8" t="s">
        <v>14</v>
      </c>
      <c r="B18" s="4" t="s">
        <v>15</v>
      </c>
      <c r="C18" s="9">
        <v>78410</v>
      </c>
      <c r="D18" s="15">
        <f t="shared" si="0"/>
        <v>10406.795407790829</v>
      </c>
      <c r="E18" s="9"/>
      <c r="F18" s="9"/>
      <c r="G18" s="9"/>
    </row>
    <row r="19" spans="1:7" ht="22.5" x14ac:dyDescent="0.25">
      <c r="A19" s="3" t="s">
        <v>30</v>
      </c>
      <c r="B19" s="10" t="s">
        <v>31</v>
      </c>
      <c r="C19" s="5">
        <f>C20+C25+C33+C40+C44</f>
        <v>12327824</v>
      </c>
      <c r="D19" s="5">
        <f t="shared" si="0"/>
        <v>1636183.4229212289</v>
      </c>
      <c r="E19" s="5">
        <f>E20+E25+E33+E40+E44</f>
        <v>2209377</v>
      </c>
      <c r="F19" s="5">
        <f>F20+F25+F33+F40+F44</f>
        <v>2104761</v>
      </c>
      <c r="G19" s="5">
        <f>G20+G25+G33+G40+G44</f>
        <v>2045252</v>
      </c>
    </row>
    <row r="20" spans="1:7" x14ac:dyDescent="0.25">
      <c r="A20" s="6" t="s">
        <v>12</v>
      </c>
      <c r="B20" s="4" t="s">
        <v>32</v>
      </c>
      <c r="C20" s="5">
        <f>+C21</f>
        <v>2170000</v>
      </c>
      <c r="D20" s="5">
        <f t="shared" si="0"/>
        <v>288008.49425973854</v>
      </c>
      <c r="E20" s="5">
        <f>E21</f>
        <v>397160</v>
      </c>
      <c r="F20" s="5">
        <f t="shared" ref="F20:G20" si="7">F21</f>
        <v>397160</v>
      </c>
      <c r="G20" s="5">
        <f t="shared" si="7"/>
        <v>397160</v>
      </c>
    </row>
    <row r="21" spans="1:7" x14ac:dyDescent="0.25">
      <c r="A21" s="7" t="s">
        <v>10</v>
      </c>
      <c r="B21" s="4" t="s">
        <v>11</v>
      </c>
      <c r="C21" s="5">
        <f>SUM(C22:C24)</f>
        <v>2170000</v>
      </c>
      <c r="D21" s="5">
        <f t="shared" si="0"/>
        <v>288008.49425973854</v>
      </c>
      <c r="E21" s="5">
        <f>E22+E23+E24</f>
        <v>397160</v>
      </c>
      <c r="F21" s="5">
        <f t="shared" ref="F21:G21" si="8">F22+F23+F24</f>
        <v>397160</v>
      </c>
      <c r="G21" s="5">
        <f t="shared" si="8"/>
        <v>397160</v>
      </c>
    </row>
    <row r="22" spans="1:7" x14ac:dyDescent="0.25">
      <c r="A22" s="8" t="s">
        <v>12</v>
      </c>
      <c r="B22" s="4" t="s">
        <v>13</v>
      </c>
      <c r="C22" s="9">
        <v>702000</v>
      </c>
      <c r="D22" s="15">
        <f t="shared" si="0"/>
        <v>93171.411507067489</v>
      </c>
      <c r="E22" s="9">
        <v>81198</v>
      </c>
      <c r="F22" s="9">
        <v>81198</v>
      </c>
      <c r="G22" s="9">
        <v>81198</v>
      </c>
    </row>
    <row r="23" spans="1:7" x14ac:dyDescent="0.25">
      <c r="A23" s="8" t="s">
        <v>14</v>
      </c>
      <c r="B23" s="4" t="s">
        <v>15</v>
      </c>
      <c r="C23" s="9">
        <v>1436000</v>
      </c>
      <c r="D23" s="15">
        <f t="shared" si="0"/>
        <v>190589.95288340299</v>
      </c>
      <c r="E23" s="9">
        <v>314635</v>
      </c>
      <c r="F23" s="9">
        <v>314635</v>
      </c>
      <c r="G23" s="9">
        <v>314635</v>
      </c>
    </row>
    <row r="24" spans="1:7" x14ac:dyDescent="0.25">
      <c r="A24" s="8" t="s">
        <v>33</v>
      </c>
      <c r="B24" s="4" t="s">
        <v>34</v>
      </c>
      <c r="C24" s="9">
        <v>32000</v>
      </c>
      <c r="D24" s="15">
        <f t="shared" si="0"/>
        <v>4247.1298692680339</v>
      </c>
      <c r="E24" s="9">
        <v>1327</v>
      </c>
      <c r="F24" s="9">
        <v>1327</v>
      </c>
      <c r="G24" s="9">
        <v>1327</v>
      </c>
    </row>
    <row r="25" spans="1:7" x14ac:dyDescent="0.25">
      <c r="A25" s="6" t="s">
        <v>37</v>
      </c>
      <c r="B25" s="4" t="s">
        <v>38</v>
      </c>
      <c r="C25" s="5">
        <f>C26+C31</f>
        <v>8281031</v>
      </c>
      <c r="D25" s="5">
        <f t="shared" si="0"/>
        <v>1099081.6908885792</v>
      </c>
      <c r="E25" s="5">
        <f>E26+E31</f>
        <v>1614099</v>
      </c>
      <c r="F25" s="5">
        <f>F26+F31</f>
        <v>1614099</v>
      </c>
      <c r="G25" s="5">
        <f>G26+G31</f>
        <v>1614099</v>
      </c>
    </row>
    <row r="26" spans="1:7" x14ac:dyDescent="0.25">
      <c r="A26" s="7" t="s">
        <v>10</v>
      </c>
      <c r="B26" s="4" t="s">
        <v>11</v>
      </c>
      <c r="C26" s="5">
        <f>+C27+C28+C29+C30</f>
        <v>5338776</v>
      </c>
      <c r="D26" s="5">
        <f t="shared" si="0"/>
        <v>708577.34421660355</v>
      </c>
      <c r="E26" s="5">
        <f>+E27+E28+E29+E30</f>
        <v>1290483</v>
      </c>
      <c r="F26" s="5">
        <f t="shared" ref="F26:G26" si="9">+F27+F28+F29+F30</f>
        <v>1290483</v>
      </c>
      <c r="G26" s="5">
        <f t="shared" si="9"/>
        <v>1290483</v>
      </c>
    </row>
    <row r="27" spans="1:7" x14ac:dyDescent="0.25">
      <c r="A27" s="8" t="s">
        <v>12</v>
      </c>
      <c r="B27" s="4" t="s">
        <v>13</v>
      </c>
      <c r="C27" s="9">
        <v>2671531</v>
      </c>
      <c r="D27" s="15">
        <f t="shared" si="0"/>
        <v>354573.09708673431</v>
      </c>
      <c r="E27" s="9">
        <v>600572</v>
      </c>
      <c r="F27" s="9">
        <v>600572</v>
      </c>
      <c r="G27" s="9">
        <v>600572</v>
      </c>
    </row>
    <row r="28" spans="1:7" x14ac:dyDescent="0.25">
      <c r="A28" s="8" t="s">
        <v>14</v>
      </c>
      <c r="B28" s="4" t="s">
        <v>15</v>
      </c>
      <c r="C28" s="9">
        <v>2632845</v>
      </c>
      <c r="D28" s="15">
        <f t="shared" si="0"/>
        <v>349438.58252040611</v>
      </c>
      <c r="E28" s="9">
        <v>687787</v>
      </c>
      <c r="F28" s="9">
        <v>687787</v>
      </c>
      <c r="G28" s="9">
        <v>687787</v>
      </c>
    </row>
    <row r="29" spans="1:7" x14ac:dyDescent="0.25">
      <c r="A29" s="8" t="s">
        <v>33</v>
      </c>
      <c r="B29" s="4" t="s">
        <v>34</v>
      </c>
      <c r="C29" s="9">
        <v>20000</v>
      </c>
      <c r="D29" s="15">
        <f t="shared" si="0"/>
        <v>2654.4561682925209</v>
      </c>
      <c r="E29" s="9"/>
      <c r="F29" s="9"/>
      <c r="G29" s="9"/>
    </row>
    <row r="30" spans="1:7" x14ac:dyDescent="0.25">
      <c r="A30" s="8" t="s">
        <v>35</v>
      </c>
      <c r="B30" s="4" t="s">
        <v>36</v>
      </c>
      <c r="C30" s="9">
        <v>14400</v>
      </c>
      <c r="D30" s="15">
        <f t="shared" si="0"/>
        <v>1911.2084411706151</v>
      </c>
      <c r="E30" s="9">
        <v>2124</v>
      </c>
      <c r="F30" s="9">
        <v>2124</v>
      </c>
      <c r="G30" s="9">
        <v>2124</v>
      </c>
    </row>
    <row r="31" spans="1:7" x14ac:dyDescent="0.25">
      <c r="A31" s="7" t="s">
        <v>24</v>
      </c>
      <c r="B31" s="4" t="s">
        <v>25</v>
      </c>
      <c r="C31" s="5">
        <f>+C32</f>
        <v>2942255</v>
      </c>
      <c r="D31" s="5">
        <f t="shared" si="0"/>
        <v>390504.34667197557</v>
      </c>
      <c r="E31" s="5">
        <f>+E32</f>
        <v>323616</v>
      </c>
      <c r="F31" s="5">
        <f t="shared" ref="F31:G31" si="10">+F32</f>
        <v>323616</v>
      </c>
      <c r="G31" s="5">
        <f t="shared" si="10"/>
        <v>323616</v>
      </c>
    </row>
    <row r="32" spans="1:7" x14ac:dyDescent="0.25">
      <c r="A32" s="8" t="s">
        <v>26</v>
      </c>
      <c r="B32" s="4" t="s">
        <v>27</v>
      </c>
      <c r="C32" s="9">
        <v>2942255</v>
      </c>
      <c r="D32" s="15">
        <f t="shared" si="0"/>
        <v>390504.34667197557</v>
      </c>
      <c r="E32" s="9">
        <v>323616</v>
      </c>
      <c r="F32" s="9">
        <v>323616</v>
      </c>
      <c r="G32" s="9">
        <v>323616</v>
      </c>
    </row>
    <row r="33" spans="1:7" x14ac:dyDescent="0.25">
      <c r="A33" s="6" t="s">
        <v>22</v>
      </c>
      <c r="B33" s="4" t="s">
        <v>23</v>
      </c>
      <c r="C33" s="5">
        <f>+C34+C38</f>
        <v>1552503</v>
      </c>
      <c r="D33" s="5">
        <f t="shared" si="0"/>
        <v>206052.55823213217</v>
      </c>
      <c r="E33" s="5">
        <f>+E34+E38</f>
        <v>143512</v>
      </c>
      <c r="F33" s="5">
        <f>+F34+F38</f>
        <v>76175</v>
      </c>
      <c r="G33" s="5">
        <f>+G34+G38</f>
        <v>16666</v>
      </c>
    </row>
    <row r="34" spans="1:7" x14ac:dyDescent="0.25">
      <c r="A34" s="7" t="s">
        <v>10</v>
      </c>
      <c r="B34" s="4" t="s">
        <v>11</v>
      </c>
      <c r="C34" s="5">
        <f>+C35+C36+C37</f>
        <v>1197513</v>
      </c>
      <c r="D34" s="5">
        <f t="shared" si="0"/>
        <v>158937.28847302409</v>
      </c>
      <c r="E34" s="5">
        <f>+E35+E36+E37</f>
        <v>140856</v>
      </c>
      <c r="F34" s="5">
        <f>+F35+F36+F37</f>
        <v>76175</v>
      </c>
      <c r="G34" s="5">
        <f>+G35+G36+G37</f>
        <v>16666</v>
      </c>
    </row>
    <row r="35" spans="1:7" x14ac:dyDescent="0.25">
      <c r="A35" s="8" t="s">
        <v>12</v>
      </c>
      <c r="B35" s="4" t="s">
        <v>13</v>
      </c>
      <c r="C35" s="9">
        <v>543725</v>
      </c>
      <c r="D35" s="9">
        <f t="shared" si="0"/>
        <v>72164.709005242548</v>
      </c>
      <c r="E35" s="9">
        <v>44219</v>
      </c>
      <c r="F35" s="9">
        <v>44988</v>
      </c>
      <c r="G35" s="9">
        <v>5283</v>
      </c>
    </row>
    <row r="36" spans="1:7" x14ac:dyDescent="0.25">
      <c r="A36" s="8" t="s">
        <v>14</v>
      </c>
      <c r="B36" s="4" t="s">
        <v>15</v>
      </c>
      <c r="C36" s="9">
        <v>599788</v>
      </c>
      <c r="D36" s="9">
        <f t="shared" si="0"/>
        <v>79605.54781339172</v>
      </c>
      <c r="E36" s="9">
        <v>94248</v>
      </c>
      <c r="F36" s="9">
        <v>31187</v>
      </c>
      <c r="G36" s="9">
        <v>11383</v>
      </c>
    </row>
    <row r="37" spans="1:7" x14ac:dyDescent="0.25">
      <c r="A37" s="8" t="s">
        <v>35</v>
      </c>
      <c r="B37" s="4" t="s">
        <v>36</v>
      </c>
      <c r="C37" s="9">
        <v>54000</v>
      </c>
      <c r="D37" s="9">
        <f t="shared" si="0"/>
        <v>7167.0316543898061</v>
      </c>
      <c r="E37" s="9">
        <v>2389</v>
      </c>
      <c r="F37" s="9"/>
      <c r="G37" s="9"/>
    </row>
    <row r="38" spans="1:7" x14ac:dyDescent="0.25">
      <c r="A38" s="7" t="s">
        <v>24</v>
      </c>
      <c r="B38" s="4" t="s">
        <v>25</v>
      </c>
      <c r="C38" s="5">
        <f>+C39</f>
        <v>354990</v>
      </c>
      <c r="D38" s="5">
        <f t="shared" si="0"/>
        <v>47115.269759108101</v>
      </c>
      <c r="E38" s="5">
        <f>+E39</f>
        <v>2656</v>
      </c>
      <c r="F38" s="5">
        <f t="shared" ref="F38:G38" si="11">+F39</f>
        <v>0</v>
      </c>
      <c r="G38" s="5">
        <f t="shared" si="11"/>
        <v>0</v>
      </c>
    </row>
    <row r="39" spans="1:7" x14ac:dyDescent="0.25">
      <c r="A39" s="8" t="s">
        <v>26</v>
      </c>
      <c r="B39" s="4" t="s">
        <v>27</v>
      </c>
      <c r="C39" s="9">
        <v>354990</v>
      </c>
      <c r="D39" s="9">
        <f t="shared" si="0"/>
        <v>47115.269759108101</v>
      </c>
      <c r="E39" s="9">
        <v>2656</v>
      </c>
      <c r="F39" s="9"/>
      <c r="G39" s="9"/>
    </row>
    <row r="40" spans="1:7" x14ac:dyDescent="0.25">
      <c r="A40" s="6" t="s">
        <v>28</v>
      </c>
      <c r="B40" s="4" t="s">
        <v>29</v>
      </c>
      <c r="C40" s="5">
        <f>+C41</f>
        <v>309290</v>
      </c>
      <c r="D40" s="5">
        <f t="shared" si="0"/>
        <v>41049.83741455969</v>
      </c>
      <c r="E40" s="5">
        <f>+E41</f>
        <v>53279</v>
      </c>
      <c r="F40" s="5">
        <f t="shared" ref="F40:G40" si="12">+F41</f>
        <v>16000</v>
      </c>
      <c r="G40" s="5">
        <f t="shared" si="12"/>
        <v>16000</v>
      </c>
    </row>
    <row r="41" spans="1:7" x14ac:dyDescent="0.25">
      <c r="A41" s="7" t="s">
        <v>10</v>
      </c>
      <c r="B41" s="4" t="s">
        <v>11</v>
      </c>
      <c r="C41" s="5">
        <f>+C42+C43</f>
        <v>309290</v>
      </c>
      <c r="D41" s="5">
        <f t="shared" si="0"/>
        <v>41049.83741455969</v>
      </c>
      <c r="E41" s="5">
        <f>+E42+E43</f>
        <v>53279</v>
      </c>
      <c r="F41" s="5">
        <f t="shared" ref="F41:G41" si="13">+F42+F43</f>
        <v>16000</v>
      </c>
      <c r="G41" s="5">
        <f t="shared" si="13"/>
        <v>16000</v>
      </c>
    </row>
    <row r="42" spans="1:7" x14ac:dyDescent="0.25">
      <c r="A42" s="8" t="s">
        <v>12</v>
      </c>
      <c r="B42" s="4" t="s">
        <v>13</v>
      </c>
      <c r="C42" s="9">
        <v>277200</v>
      </c>
      <c r="D42" s="15">
        <f t="shared" si="0"/>
        <v>36790.762492534341</v>
      </c>
      <c r="E42" s="9">
        <v>38655</v>
      </c>
      <c r="F42" s="9"/>
      <c r="G42" s="9"/>
    </row>
    <row r="43" spans="1:7" x14ac:dyDescent="0.25">
      <c r="A43" s="8" t="s">
        <v>14</v>
      </c>
      <c r="B43" s="4" t="s">
        <v>15</v>
      </c>
      <c r="C43" s="9">
        <v>32090</v>
      </c>
      <c r="D43" s="15">
        <f t="shared" si="0"/>
        <v>4259.0749220253501</v>
      </c>
      <c r="E43" s="9">
        <v>14624</v>
      </c>
      <c r="F43" s="9">
        <v>16000</v>
      </c>
      <c r="G43" s="9">
        <v>16000</v>
      </c>
    </row>
    <row r="44" spans="1:7" x14ac:dyDescent="0.25">
      <c r="A44" s="6" t="s">
        <v>42</v>
      </c>
      <c r="B44" s="4" t="s">
        <v>43</v>
      </c>
      <c r="C44" s="5">
        <f>C45</f>
        <v>15000</v>
      </c>
      <c r="D44" s="5">
        <f t="shared" si="0"/>
        <v>1990.8421262193906</v>
      </c>
      <c r="E44" s="5">
        <f t="shared" ref="E44:G45" si="14">E45</f>
        <v>1327</v>
      </c>
      <c r="F44" s="5">
        <f t="shared" si="14"/>
        <v>1327</v>
      </c>
      <c r="G44" s="5">
        <f t="shared" si="14"/>
        <v>1327</v>
      </c>
    </row>
    <row r="45" spans="1:7" x14ac:dyDescent="0.25">
      <c r="A45" s="7">
        <v>4</v>
      </c>
      <c r="B45" s="4" t="s">
        <v>25</v>
      </c>
      <c r="C45" s="5">
        <f>C46</f>
        <v>15000</v>
      </c>
      <c r="D45" s="5">
        <f t="shared" si="0"/>
        <v>1990.8421262193906</v>
      </c>
      <c r="E45" s="5">
        <f t="shared" si="14"/>
        <v>1327</v>
      </c>
      <c r="F45" s="5">
        <f t="shared" si="14"/>
        <v>1327</v>
      </c>
      <c r="G45" s="5">
        <f t="shared" si="14"/>
        <v>1327</v>
      </c>
    </row>
    <row r="46" spans="1:7" x14ac:dyDescent="0.25">
      <c r="A46" s="8">
        <v>42</v>
      </c>
      <c r="B46" s="4" t="s">
        <v>27</v>
      </c>
      <c r="C46" s="9">
        <v>15000</v>
      </c>
      <c r="D46" s="15">
        <f t="shared" si="0"/>
        <v>1990.8421262193906</v>
      </c>
      <c r="E46" s="9">
        <v>1327</v>
      </c>
      <c r="F46" s="9">
        <v>1327</v>
      </c>
      <c r="G46" s="9">
        <v>1327</v>
      </c>
    </row>
    <row r="47" spans="1:7" ht="22.5" x14ac:dyDescent="0.25">
      <c r="A47" s="3" t="s">
        <v>39</v>
      </c>
      <c r="B47" s="10" t="s">
        <v>40</v>
      </c>
      <c r="C47" s="5">
        <f>C48</f>
        <v>413257</v>
      </c>
      <c r="D47" s="5">
        <f t="shared" ref="D47:D52" si="15">+C47/7.5345</f>
        <v>54848.62963700312</v>
      </c>
      <c r="E47" s="5">
        <f>E48</f>
        <v>0</v>
      </c>
      <c r="F47" s="5">
        <f t="shared" ref="F47:G47" si="16">F48</f>
        <v>0</v>
      </c>
      <c r="G47" s="5">
        <f t="shared" si="16"/>
        <v>0</v>
      </c>
    </row>
    <row r="48" spans="1:7" x14ac:dyDescent="0.25">
      <c r="A48" s="6" t="s">
        <v>41</v>
      </c>
      <c r="B48" s="4" t="s">
        <v>46</v>
      </c>
      <c r="C48" s="5">
        <f>+C49+C51</f>
        <v>413257</v>
      </c>
      <c r="D48" s="5">
        <f t="shared" si="15"/>
        <v>54848.62963700312</v>
      </c>
      <c r="E48" s="5">
        <f>+E49+E51</f>
        <v>0</v>
      </c>
      <c r="F48" s="5">
        <f t="shared" ref="F48:G48" si="17">+F49+F51</f>
        <v>0</v>
      </c>
      <c r="G48" s="5">
        <f t="shared" si="17"/>
        <v>0</v>
      </c>
    </row>
    <row r="49" spans="1:7" x14ac:dyDescent="0.25">
      <c r="A49" s="7" t="s">
        <v>10</v>
      </c>
      <c r="B49" s="4" t="s">
        <v>11</v>
      </c>
      <c r="C49" s="5">
        <f>+C50</f>
        <v>0</v>
      </c>
      <c r="D49" s="5">
        <f t="shared" si="15"/>
        <v>0</v>
      </c>
      <c r="E49" s="5">
        <f>E50</f>
        <v>0</v>
      </c>
      <c r="F49" s="5">
        <f t="shared" ref="F49:G49" si="18">F50</f>
        <v>0</v>
      </c>
      <c r="G49" s="5">
        <f t="shared" si="18"/>
        <v>0</v>
      </c>
    </row>
    <row r="50" spans="1:7" x14ac:dyDescent="0.25">
      <c r="A50" s="8" t="s">
        <v>14</v>
      </c>
      <c r="B50" s="4" t="s">
        <v>15</v>
      </c>
      <c r="C50" s="9"/>
      <c r="D50" s="9"/>
      <c r="E50" s="9"/>
      <c r="F50" s="9"/>
      <c r="G50" s="9"/>
    </row>
    <row r="51" spans="1:7" x14ac:dyDescent="0.25">
      <c r="A51" s="7" t="s">
        <v>24</v>
      </c>
      <c r="B51" s="4" t="s">
        <v>25</v>
      </c>
      <c r="C51" s="5">
        <f>+C52</f>
        <v>413257</v>
      </c>
      <c r="D51" s="5">
        <f t="shared" si="15"/>
        <v>54848.62963700312</v>
      </c>
      <c r="E51" s="5">
        <f>E52</f>
        <v>0</v>
      </c>
      <c r="F51" s="5">
        <f t="shared" ref="F51:G51" si="19">F52</f>
        <v>0</v>
      </c>
      <c r="G51" s="5">
        <f t="shared" si="19"/>
        <v>0</v>
      </c>
    </row>
    <row r="52" spans="1:7" x14ac:dyDescent="0.25">
      <c r="A52" s="8" t="s">
        <v>26</v>
      </c>
      <c r="B52" s="4" t="s">
        <v>27</v>
      </c>
      <c r="C52" s="9">
        <v>413257</v>
      </c>
      <c r="D52" s="15">
        <f t="shared" si="15"/>
        <v>54848.62963700312</v>
      </c>
      <c r="E52" s="9"/>
      <c r="F52" s="9"/>
      <c r="G52" s="9"/>
    </row>
    <row r="53" spans="1:7" ht="22.5" x14ac:dyDescent="0.25">
      <c r="A53" s="3" t="s">
        <v>51</v>
      </c>
      <c r="B53" s="10" t="s">
        <v>40</v>
      </c>
      <c r="C53" s="5">
        <f>C54</f>
        <v>0</v>
      </c>
      <c r="D53" s="5">
        <f t="shared" ref="D53:D54" si="20">+C53/7.5345</f>
        <v>0</v>
      </c>
      <c r="E53" s="5">
        <f>E54</f>
        <v>13004</v>
      </c>
      <c r="F53" s="5">
        <f t="shared" ref="F53:G53" si="21">F54</f>
        <v>0</v>
      </c>
      <c r="G53" s="5">
        <f t="shared" si="21"/>
        <v>0</v>
      </c>
    </row>
    <row r="54" spans="1:7" x14ac:dyDescent="0.25">
      <c r="A54" s="6" t="s">
        <v>52</v>
      </c>
      <c r="B54" s="4" t="s">
        <v>46</v>
      </c>
      <c r="C54" s="5">
        <f>+C55</f>
        <v>0</v>
      </c>
      <c r="D54" s="5">
        <f t="shared" si="20"/>
        <v>0</v>
      </c>
      <c r="E54" s="5">
        <f>+E55</f>
        <v>13004</v>
      </c>
      <c r="F54" s="5">
        <f>+F55</f>
        <v>0</v>
      </c>
      <c r="G54" s="5">
        <f>+G55</f>
        <v>0</v>
      </c>
    </row>
    <row r="55" spans="1:7" x14ac:dyDescent="0.25">
      <c r="A55" s="7" t="s">
        <v>24</v>
      </c>
      <c r="B55" s="4" t="s">
        <v>25</v>
      </c>
      <c r="C55" s="5">
        <f>+C56</f>
        <v>0</v>
      </c>
      <c r="D55" s="5">
        <f t="shared" ref="D55:D56" si="22">+C55/7.5345</f>
        <v>0</v>
      </c>
      <c r="E55" s="5">
        <f>E56</f>
        <v>13004</v>
      </c>
      <c r="F55" s="5">
        <f t="shared" ref="F55:G55" si="23">F56</f>
        <v>0</v>
      </c>
      <c r="G55" s="5">
        <f t="shared" si="23"/>
        <v>0</v>
      </c>
    </row>
    <row r="56" spans="1:7" x14ac:dyDescent="0.25">
      <c r="A56" s="8" t="s">
        <v>26</v>
      </c>
      <c r="B56" s="4" t="s">
        <v>27</v>
      </c>
      <c r="C56" s="9"/>
      <c r="D56" s="15">
        <f t="shared" si="22"/>
        <v>0</v>
      </c>
      <c r="E56" s="9">
        <v>13004</v>
      </c>
      <c r="F56" s="9"/>
      <c r="G56" s="9"/>
    </row>
    <row r="58" spans="1:7" x14ac:dyDescent="0.25">
      <c r="A58" t="s">
        <v>53</v>
      </c>
      <c r="E58" t="s">
        <v>47</v>
      </c>
    </row>
    <row r="60" spans="1:7" x14ac:dyDescent="0.25">
      <c r="E60" t="s">
        <v>48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Mihaljevic</dc:creator>
  <cp:lastPrinted>2022-12-22T08:53:11Z</cp:lastPrinted>
  <dcterms:created xsi:type="dcterms:W3CDTF">2022-10-10T12:22:57Z</dcterms:created>
  <dcterms:modified xsi:type="dcterms:W3CDTF">2022-12-23T09:57:45Z</dcterms:modified>
</cp:coreProperties>
</file>