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13425" activeTab="1"/>
  </bookViews>
  <sheets>
    <sheet name="Opći dio" sheetId="1" r:id="rId1"/>
    <sheet name="Plan prihoda i primitaka" sheetId="2" r:id="rId2"/>
    <sheet name="Plan rashoda i izdataka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3" l="1"/>
  <c r="C42" i="3"/>
  <c r="C57" i="3"/>
  <c r="C44" i="3"/>
  <c r="E22" i="3" l="1"/>
  <c r="C20" i="2" l="1"/>
  <c r="C39" i="2"/>
  <c r="C58" i="2"/>
  <c r="C44" i="2"/>
  <c r="C55" i="2"/>
  <c r="H44" i="2"/>
  <c r="C53" i="2" l="1"/>
  <c r="C49" i="2"/>
  <c r="C50" i="2"/>
  <c r="C29" i="2"/>
  <c r="C34" i="2"/>
  <c r="C32" i="2"/>
  <c r="C11" i="2"/>
  <c r="J9" i="3" l="1"/>
  <c r="C47" i="2" l="1"/>
  <c r="D50" i="3" l="1"/>
  <c r="E50" i="3"/>
  <c r="F50" i="3"/>
  <c r="G50" i="3"/>
  <c r="H50" i="3"/>
  <c r="I50" i="3"/>
  <c r="J50" i="3"/>
  <c r="K50" i="3"/>
  <c r="C51" i="3"/>
  <c r="C52" i="3"/>
  <c r="C53" i="3"/>
  <c r="C54" i="3"/>
  <c r="D55" i="3"/>
  <c r="E55" i="3"/>
  <c r="G55" i="3"/>
  <c r="H55" i="3"/>
  <c r="H49" i="3" s="1"/>
  <c r="I55" i="3"/>
  <c r="J55" i="3"/>
  <c r="C56" i="3"/>
  <c r="C58" i="3"/>
  <c r="D36" i="3"/>
  <c r="E36" i="3"/>
  <c r="F36" i="3"/>
  <c r="G36" i="3"/>
  <c r="H36" i="3"/>
  <c r="I36" i="3"/>
  <c r="J36" i="3"/>
  <c r="K36" i="3"/>
  <c r="D42" i="3"/>
  <c r="G42" i="3"/>
  <c r="H42" i="3"/>
  <c r="I42" i="3"/>
  <c r="J42" i="3"/>
  <c r="C41" i="3"/>
  <c r="C40" i="3"/>
  <c r="C39" i="3"/>
  <c r="C38" i="3"/>
  <c r="C37" i="3"/>
  <c r="C45" i="3"/>
  <c r="C43" i="3"/>
  <c r="K22" i="3"/>
  <c r="J22" i="3"/>
  <c r="I22" i="3"/>
  <c r="H22" i="3"/>
  <c r="G22" i="3"/>
  <c r="F22" i="3"/>
  <c r="D22" i="3"/>
  <c r="C24" i="3"/>
  <c r="C26" i="3"/>
  <c r="C27" i="3"/>
  <c r="C28" i="3"/>
  <c r="C29" i="3"/>
  <c r="K4" i="3"/>
  <c r="J4" i="3"/>
  <c r="I4" i="3"/>
  <c r="H4" i="3"/>
  <c r="G4" i="3"/>
  <c r="F4" i="3"/>
  <c r="E4" i="3"/>
  <c r="D4" i="3"/>
  <c r="C21" i="3"/>
  <c r="C20" i="3"/>
  <c r="C18" i="3"/>
  <c r="C16" i="3"/>
  <c r="C14" i="3"/>
  <c r="C13" i="3"/>
  <c r="C12" i="3"/>
  <c r="C11" i="3"/>
  <c r="C10" i="3"/>
  <c r="C8" i="3"/>
  <c r="C7" i="3"/>
  <c r="C6" i="3"/>
  <c r="K25" i="3"/>
  <c r="J25" i="3"/>
  <c r="I25" i="3"/>
  <c r="H25" i="3"/>
  <c r="G25" i="3"/>
  <c r="F25" i="3"/>
  <c r="E25" i="3"/>
  <c r="D25" i="3"/>
  <c r="K23" i="3"/>
  <c r="J23" i="3"/>
  <c r="I23" i="3"/>
  <c r="H23" i="3"/>
  <c r="G23" i="3"/>
  <c r="F23" i="3"/>
  <c r="E23" i="3"/>
  <c r="D23" i="3"/>
  <c r="K19" i="3"/>
  <c r="J19" i="3"/>
  <c r="I19" i="3"/>
  <c r="H19" i="3"/>
  <c r="G19" i="3"/>
  <c r="F19" i="3"/>
  <c r="E19" i="3"/>
  <c r="D19" i="3"/>
  <c r="K17" i="3"/>
  <c r="J17" i="3"/>
  <c r="I17" i="3"/>
  <c r="H17" i="3"/>
  <c r="G17" i="3"/>
  <c r="F17" i="3"/>
  <c r="E17" i="3"/>
  <c r="D17" i="3"/>
  <c r="K15" i="3"/>
  <c r="J15" i="3"/>
  <c r="I15" i="3"/>
  <c r="H15" i="3"/>
  <c r="G15" i="3"/>
  <c r="F15" i="3"/>
  <c r="E15" i="3"/>
  <c r="D15" i="3"/>
  <c r="K9" i="3"/>
  <c r="I9" i="3"/>
  <c r="H9" i="3"/>
  <c r="G9" i="3"/>
  <c r="F9" i="3"/>
  <c r="E9" i="3"/>
  <c r="D9" i="3"/>
  <c r="K5" i="3"/>
  <c r="J5" i="3"/>
  <c r="I5" i="3"/>
  <c r="H5" i="3"/>
  <c r="G5" i="3"/>
  <c r="F5" i="3"/>
  <c r="E5" i="3"/>
  <c r="D5" i="3"/>
  <c r="D49" i="3" l="1"/>
  <c r="C22" i="3"/>
  <c r="K49" i="3"/>
  <c r="C50" i="3"/>
  <c r="E49" i="3"/>
  <c r="G49" i="3"/>
  <c r="J49" i="3"/>
  <c r="F49" i="3"/>
  <c r="I49" i="3"/>
  <c r="G35" i="3"/>
  <c r="K35" i="3"/>
  <c r="E35" i="3"/>
  <c r="C36" i="3"/>
  <c r="H35" i="3"/>
  <c r="D35" i="3"/>
  <c r="I35" i="3"/>
  <c r="E3" i="3"/>
  <c r="I3" i="3"/>
  <c r="J35" i="3"/>
  <c r="F35" i="3"/>
  <c r="F3" i="3"/>
  <c r="J3" i="3"/>
  <c r="G3" i="3"/>
  <c r="K3" i="3"/>
  <c r="C15" i="3"/>
  <c r="C23" i="3"/>
  <c r="C25" i="3"/>
  <c r="C4" i="3"/>
  <c r="D3" i="3"/>
  <c r="H3" i="3"/>
  <c r="C17" i="3"/>
  <c r="C19" i="3"/>
  <c r="C5" i="3"/>
  <c r="C9" i="3"/>
  <c r="C49" i="3" l="1"/>
  <c r="C35" i="3"/>
  <c r="C3" i="3"/>
  <c r="C18" i="2" l="1"/>
  <c r="C45" i="2" l="1"/>
  <c r="C43" i="2"/>
  <c r="K58" i="2"/>
  <c r="I58" i="2"/>
  <c r="H58" i="2"/>
  <c r="G58" i="2"/>
  <c r="F58" i="2"/>
  <c r="E58" i="2"/>
  <c r="D58" i="2"/>
  <c r="J55" i="2"/>
  <c r="I55" i="2"/>
  <c r="G55" i="2"/>
  <c r="F55" i="2"/>
  <c r="E55" i="2"/>
  <c r="D55" i="2"/>
  <c r="C54" i="2"/>
  <c r="C52" i="2"/>
  <c r="C51" i="2"/>
  <c r="H55" i="2"/>
  <c r="K57" i="2"/>
  <c r="J57" i="2"/>
  <c r="I57" i="2"/>
  <c r="H57" i="2"/>
  <c r="G57" i="2"/>
  <c r="F57" i="2"/>
  <c r="E57" i="2"/>
  <c r="E44" i="2" s="1"/>
  <c r="E46" i="2" s="1"/>
  <c r="D57" i="2"/>
  <c r="C56" i="2"/>
  <c r="C16" i="2"/>
  <c r="C15" i="2"/>
  <c r="C14" i="2"/>
  <c r="C13" i="2"/>
  <c r="C12" i="2"/>
  <c r="C10" i="2"/>
  <c r="C5" i="2"/>
  <c r="C7" i="2"/>
  <c r="C9" i="2"/>
  <c r="C28" i="2"/>
  <c r="C48" i="2" l="1"/>
  <c r="F44" i="2"/>
  <c r="F46" i="2" s="1"/>
  <c r="K44" i="2"/>
  <c r="K46" i="2" s="1"/>
  <c r="J46" i="2"/>
  <c r="G44" i="2"/>
  <c r="I44" i="2"/>
  <c r="I46" i="2" s="1"/>
  <c r="H46" i="2"/>
  <c r="D44" i="2"/>
  <c r="D46" i="2" s="1"/>
  <c r="C57" i="2"/>
  <c r="G46" i="2" l="1"/>
  <c r="C46" i="2" s="1"/>
  <c r="C26" i="2"/>
  <c r="C24" i="2"/>
  <c r="K39" i="2"/>
  <c r="I39" i="2"/>
  <c r="G39" i="2"/>
  <c r="E39" i="2"/>
  <c r="D39" i="2"/>
  <c r="C35" i="2"/>
  <c r="C37" i="2"/>
  <c r="C33" i="2"/>
  <c r="C31" i="2"/>
  <c r="H36" i="2"/>
  <c r="K38" i="2"/>
  <c r="J38" i="2"/>
  <c r="I38" i="2"/>
  <c r="H38" i="2"/>
  <c r="G38" i="2"/>
  <c r="F38" i="2"/>
  <c r="E38" i="2"/>
  <c r="D38" i="2"/>
  <c r="K36" i="2"/>
  <c r="J36" i="2"/>
  <c r="J25" i="2" s="1"/>
  <c r="J27" i="2" s="1"/>
  <c r="I36" i="2"/>
  <c r="I25" i="2" s="1"/>
  <c r="I27" i="2" s="1"/>
  <c r="G36" i="2"/>
  <c r="F36" i="2"/>
  <c r="E36" i="2"/>
  <c r="D36" i="2"/>
  <c r="K20" i="2"/>
  <c r="J20" i="2"/>
  <c r="I20" i="2"/>
  <c r="G20" i="2"/>
  <c r="F20" i="2"/>
  <c r="E20" i="2"/>
  <c r="D20" i="2"/>
  <c r="K19" i="2"/>
  <c r="J19" i="2"/>
  <c r="I19" i="2"/>
  <c r="H19" i="2"/>
  <c r="G19" i="2"/>
  <c r="F19" i="2"/>
  <c r="E19" i="2"/>
  <c r="D19" i="2"/>
  <c r="K17" i="2"/>
  <c r="J17" i="2"/>
  <c r="J6" i="2" s="1"/>
  <c r="J8" i="2" s="1"/>
  <c r="I17" i="2"/>
  <c r="H17" i="2"/>
  <c r="H6" i="2" s="1"/>
  <c r="H8" i="2" s="1"/>
  <c r="G17" i="2"/>
  <c r="F17" i="2"/>
  <c r="E17" i="2"/>
  <c r="D17" i="2"/>
  <c r="D6" i="2" s="1"/>
  <c r="E25" i="1"/>
  <c r="D25" i="1"/>
  <c r="C25" i="1"/>
  <c r="E19" i="1"/>
  <c r="D19" i="1"/>
  <c r="E13" i="1"/>
  <c r="D13" i="1"/>
  <c r="C13" i="1"/>
  <c r="E10" i="1"/>
  <c r="D10" i="1"/>
  <c r="C10" i="1"/>
  <c r="K25" i="2" l="1"/>
  <c r="K27" i="2" s="1"/>
  <c r="C19" i="2"/>
  <c r="E16" i="1"/>
  <c r="E27" i="1" s="1"/>
  <c r="C16" i="1"/>
  <c r="C27" i="1" s="1"/>
  <c r="F6" i="2"/>
  <c r="F8" i="2" s="1"/>
  <c r="C17" i="2"/>
  <c r="D16" i="1"/>
  <c r="D27" i="1" s="1"/>
  <c r="E6" i="2"/>
  <c r="E8" i="2" s="1"/>
  <c r="I6" i="2"/>
  <c r="I8" i="2" s="1"/>
  <c r="D25" i="2"/>
  <c r="D27" i="2" s="1"/>
  <c r="D8" i="2"/>
  <c r="G6" i="2"/>
  <c r="G8" i="2" s="1"/>
  <c r="K6" i="2"/>
  <c r="K8" i="2" s="1"/>
  <c r="G25" i="2"/>
  <c r="G27" i="2" s="1"/>
  <c r="H25" i="2"/>
  <c r="H27" i="2" s="1"/>
  <c r="C38" i="2"/>
  <c r="F25" i="2"/>
  <c r="F27" i="2" s="1"/>
  <c r="H39" i="2"/>
  <c r="C36" i="2"/>
  <c r="E25" i="2"/>
  <c r="E27" i="2" s="1"/>
  <c r="C30" i="2"/>
  <c r="C25" i="2" l="1"/>
  <c r="C6" i="2"/>
  <c r="C8" i="2"/>
  <c r="C27" i="2"/>
</calcChain>
</file>

<file path=xl/sharedStrings.xml><?xml version="1.0" encoding="utf-8"?>
<sst xmlns="http://schemas.openxmlformats.org/spreadsheetml/2006/main" count="241" uniqueCount="113">
  <si>
    <t>NAZIV PRORAČUNSKOG KORISNIKA</t>
  </si>
  <si>
    <t>MJESTO I DATUM</t>
  </si>
  <si>
    <t>OSOBA ZA KONTAKTIRANJE</t>
  </si>
  <si>
    <t>TELEFON ZA KONTAKT</t>
  </si>
  <si>
    <t>PRIJEDLOG FINANCIJSKOG PLANA  ZA 2019. I PROJEKCIJA PLANA ZA  2020. I 2021. GODINU</t>
  </si>
  <si>
    <t>OPĆI DIO</t>
  </si>
  <si>
    <t>Prijedlog plana 
za 2019.</t>
  </si>
  <si>
    <t>Projekcija plana
za 2020.</t>
  </si>
  <si>
    <t>Projekcija plana 
za 2021.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</si>
  <si>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</si>
  <si>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</si>
  <si>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</si>
  <si>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</si>
  <si>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</si>
  <si>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</si>
  <si>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</si>
  <si>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</si>
  <si>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Ukupan donos neutrošenih prihoda iz prethodne/ih godina</t>
  </si>
  <si>
    <t>ODNOS</t>
  </si>
  <si>
    <t>Ukupan odnos neutrošenih prihoda u sljedeću godinu</t>
  </si>
  <si>
    <t>PRIMICI OD FINANCIJSKE IMOVINE I ZADUŽIVANJA</t>
  </si>
  <si>
    <t>IZDACI ZA FINANCIJSKU IMOVINU I OTPLATE ZAJMOVA</t>
  </si>
  <si>
    <t>NETO FINANCIRANJE</t>
  </si>
  <si>
    <t>VIŠAK / MANJAK + DONOS + ODNOS + NETO FINANCIRANJE</t>
  </si>
  <si>
    <t>PLAN PRIHODA I PRIMITAKA</t>
  </si>
  <si>
    <t>Izvor prihoda i primitaka</t>
  </si>
  <si>
    <t>2019.</t>
  </si>
  <si>
    <t>Stavka</t>
  </si>
  <si>
    <t>Naziv stavke</t>
  </si>
  <si>
    <t xml:space="preserve">Ukupno </t>
  </si>
  <si>
    <t xml:space="preserve">IZVOR 11             Opći prihodi i primici </t>
  </si>
  <si>
    <t xml:space="preserve">IZVOR 31                  Vlastiti prihodi </t>
  </si>
  <si>
    <t xml:space="preserve">IZVOR 43                   Prihodi za posebne namjene </t>
  </si>
  <si>
    <t>IZVOR 51                              Pomoći EU</t>
  </si>
  <si>
    <t xml:space="preserve">IZVOR 52                              Ostale pomoći </t>
  </si>
  <si>
    <t>IZVOR 563                         Europski fond za regionalni razvoj (EFRR)</t>
  </si>
  <si>
    <t xml:space="preserve">IZVOR 61                         Donacije </t>
  </si>
  <si>
    <t>IZVOR 71                          Prihodi od nefinancijske imovine i nadoknade šteta s osnova osiguranja</t>
  </si>
  <si>
    <t>PRIHODI (6+7)</t>
  </si>
  <si>
    <r>
      <t xml:space="preserve">ODNOS </t>
    </r>
    <r>
      <rPr>
        <b/>
        <sz val="10"/>
        <rFont val="Calibri"/>
        <family val="2"/>
        <charset val="238"/>
      </rPr>
      <t>(unosi se s negativnim predznakom)</t>
    </r>
  </si>
  <si>
    <t>LIMIT ZA RASHODNU STRANU</t>
  </si>
  <si>
    <t>RASHODI</t>
  </si>
  <si>
    <t>632</t>
  </si>
  <si>
    <t>Pomoći od međunarodnih organizacija te institucija i tijela EU</t>
  </si>
  <si>
    <t>639</t>
  </si>
  <si>
    <t>Prijenosi između proračunskih korisnika istog proračuna</t>
  </si>
  <si>
    <t>652</t>
  </si>
  <si>
    <t>Prihodi po posebnim propisima</t>
  </si>
  <si>
    <t>661</t>
  </si>
  <si>
    <t>Prihodi od prodaje proizvoda i robe te pruženih usluga</t>
  </si>
  <si>
    <t>663</t>
  </si>
  <si>
    <t>Donacije od pravnih i fizičkih osoba izvan općeg proračuna</t>
  </si>
  <si>
    <t>671</t>
  </si>
  <si>
    <t>Prihodi iz nadležnog proračuna za financiranje redovne djelatnosti proračunskih korisnika</t>
  </si>
  <si>
    <t>6</t>
  </si>
  <si>
    <t>UKUPNO:</t>
  </si>
  <si>
    <t>721</t>
  </si>
  <si>
    <t>Prihodi od prodaje građevinskih objekata</t>
  </si>
  <si>
    <t>7</t>
  </si>
  <si>
    <t>Ukupno (po izvorima)</t>
  </si>
  <si>
    <t>2020.</t>
  </si>
  <si>
    <t>Pomoći iz inozemstva i od subjekata unutar općeg proračuna</t>
  </si>
  <si>
    <t>2021.</t>
  </si>
  <si>
    <t>Šifra</t>
  </si>
  <si>
    <t>Naziv</t>
  </si>
  <si>
    <t>PRIJEDLOG PLANA 
UKUPNO za 2019.</t>
  </si>
  <si>
    <t xml:space="preserve">IZVOR 11              Opći prihodi i primici </t>
  </si>
  <si>
    <t>IZVOR7                          Prihodi od nefin. imovine i nadoknade šteta s osnova osig.</t>
  </si>
  <si>
    <t>UKUPNO RASHODI</t>
  </si>
  <si>
    <t>RASHODI POSLOVANJA</t>
  </si>
  <si>
    <t>Rashodi za zaposlene</t>
  </si>
  <si>
    <t>Plaće</t>
  </si>
  <si>
    <t>Ostali rashodi za zaposlene</t>
  </si>
  <si>
    <t>Doprinisi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</si>
  <si>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</si>
  <si>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</si>
  <si>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</si>
  <si>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</si>
  <si>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</si>
  <si>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</si>
  <si>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</si>
  <si>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343</t>
  </si>
  <si>
    <t>Ostali financijski rashodi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</si>
  <si>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</si>
  <si>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</si>
  <si>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</si>
  <si>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</si>
  <si>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</si>
  <si>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</si>
  <si>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Rashodi za nabavu neproizvedene dugotrajne imovine</t>
  </si>
  <si>
    <t>Nematerijalna imovina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</si>
  <si>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</si>
  <si>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</si>
  <si>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</si>
  <si>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</si>
  <si>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</si>
  <si>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PROJEKCIJA PLANA 
UKUPNO za 2020.</t>
  </si>
  <si>
    <t>PROJEKCIJA PLANA 
UKUPNO za 2021.</t>
  </si>
  <si>
    <t>PLAN RASHODA I IZDATAKA ZA 2019.</t>
  </si>
  <si>
    <t>PLAN RASHODA I IZDATAKA ZA 2020.</t>
  </si>
  <si>
    <t xml:space="preserve">IZVOR 31                               Vlastiti prihodi </t>
  </si>
  <si>
    <t>STOMATOLOŠKI FAKULTET SVEUČILIŠTE U ZAGREBU</t>
  </si>
  <si>
    <t>Ana-Marija Fijala</t>
  </si>
  <si>
    <t>01 4807 360</t>
  </si>
  <si>
    <t>Dekanica:</t>
  </si>
  <si>
    <t>prof.dr.sc. Zrinka Tarle</t>
  </si>
  <si>
    <t>636</t>
  </si>
  <si>
    <t>Pomoći proračunskim korisnicima iz proračuna koji im nije nadležan</t>
  </si>
  <si>
    <t xml:space="preserve">Prihodi od prodaje proizvoda i robe te pruženih usluga </t>
  </si>
  <si>
    <t>Dodatna ulaganja na građevinskim objektima</t>
  </si>
  <si>
    <t>Rashodi za dodatna ulaganja na nefinancijskoj imovini</t>
  </si>
  <si>
    <t>PLAN RASHODA I IZDATAKA ZA 2021.</t>
  </si>
  <si>
    <t>Zagreb, 20.12.2018.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</si>
</sst>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24">
    <font>
      <sz val="11"/>
      <color theme="1"/>
      <name val="Calibri"/>
      <family val="2"/>
      <scheme val="minor"/>
    </font>
    <font>
      <sz val="10"/>
      <color rgb="FF000000"/>
      <name val="Open Sans"/>
    </font>
    <font>
      <b/>
      <sz val="12"/>
      <color indexed="8"/>
      <name val="Calibri"/>
      <family val="2"/>
      <charset val="238"/>
    </font>
    <font>
      <sz val="10"/>
      <color indexed="8"/>
      <name val="Open Sans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MS Sans Serif"/>
      <charset val="238"/>
    </font>
    <font>
      <b/>
      <sz val="14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2"/>
      <color indexed="9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i/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b/>
      <sz val="10"/>
      <color indexed="62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62"/>
        <b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0" fontId="13" fillId="0" borderId="0"/>
    <xf numFmtId="0" fontId="13" fillId="0" borderId="0"/>
    <xf numFmtId="0" fontId="13" fillId="0" borderId="0"/>
  </cellStyleXfs>
  <cellXfs count="143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3" fontId="6" fillId="0" borderId="2" xfId="1" applyNumberFormat="1" applyFont="1" applyFill="1" applyBorder="1" applyAlignment="1" applyProtection="1">
      <alignment horizontal="right" vertical="center"/>
      <protection locked="0"/>
    </xf>
    <xf numFmtId="0" fontId="5" fillId="0" borderId="2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3" fontId="6" fillId="0" borderId="2" xfId="1" applyNumberFormat="1" applyFont="1" applyFill="1" applyBorder="1" applyAlignment="1" applyProtection="1">
      <alignment horizontal="right" vertical="center" wrapText="1"/>
      <protection locked="0"/>
    </xf>
    <xf numFmtId="3" fontId="5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1" applyFont="1" applyAlignment="1"/>
    <xf numFmtId="0" fontId="4" fillId="2" borderId="3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3" fontId="6" fillId="4" borderId="3" xfId="1" applyNumberFormat="1" applyFont="1" applyFill="1" applyBorder="1" applyAlignment="1" applyProtection="1">
      <alignment horizontal="right" vertical="center"/>
      <protection locked="0"/>
    </xf>
    <xf numFmtId="3" fontId="6" fillId="4" borderId="3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3" fontId="6" fillId="0" borderId="3" xfId="1" applyNumberFormat="1" applyFont="1" applyFill="1" applyBorder="1" applyAlignment="1" applyProtection="1">
      <alignment horizontal="right" vertical="center"/>
      <protection locked="0"/>
    </xf>
    <xf numFmtId="3" fontId="6" fillId="3" borderId="3" xfId="1" applyNumberFormat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left" vertical="center" wrapText="1"/>
    </xf>
    <xf numFmtId="3" fontId="4" fillId="2" borderId="1" xfId="1" applyNumberFormat="1" applyFont="1" applyFill="1" applyBorder="1" applyAlignment="1">
      <alignment horizontal="right" vertical="center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vertical="center"/>
    </xf>
    <xf numFmtId="1" fontId="10" fillId="5" borderId="1" xfId="2" applyNumberFormat="1" applyFont="1" applyFill="1" applyBorder="1" applyAlignment="1" applyProtection="1">
      <alignment horizontal="left" vertical="center" wrapText="1"/>
    </xf>
    <xf numFmtId="1" fontId="10" fillId="5" borderId="1" xfId="2" applyNumberFormat="1" applyFont="1" applyFill="1" applyBorder="1" applyAlignment="1" applyProtection="1">
      <alignment horizontal="center" vertical="center" wrapText="1"/>
    </xf>
    <xf numFmtId="0" fontId="10" fillId="5" borderId="1" xfId="2" applyFont="1" applyFill="1" applyBorder="1" applyAlignment="1" applyProtection="1">
      <alignment horizontal="center" vertical="center" wrapText="1"/>
    </xf>
    <xf numFmtId="49" fontId="12" fillId="0" borderId="3" xfId="2" applyNumberFormat="1" applyFont="1" applyFill="1" applyBorder="1" applyAlignment="1" applyProtection="1">
      <alignment horizontal="left"/>
    </xf>
    <xf numFmtId="0" fontId="14" fillId="0" borderId="3" xfId="3" applyFont="1" applyFill="1" applyBorder="1" applyAlignment="1" applyProtection="1">
      <alignment horizontal="left" vertical="center" wrapText="1"/>
    </xf>
    <xf numFmtId="3" fontId="12" fillId="0" borderId="3" xfId="2" applyNumberFormat="1" applyFont="1" applyFill="1" applyBorder="1" applyAlignment="1" applyProtection="1">
      <alignment vertical="center"/>
      <protection locked="0"/>
    </xf>
    <xf numFmtId="164" fontId="12" fillId="0" borderId="3" xfId="2" applyNumberFormat="1" applyFont="1" applyFill="1" applyBorder="1" applyAlignment="1" applyProtection="1">
      <alignment vertical="center"/>
      <protection locked="0"/>
    </xf>
    <xf numFmtId="49" fontId="12" fillId="0" borderId="7" xfId="2" applyNumberFormat="1" applyFont="1" applyFill="1" applyBorder="1" applyAlignment="1" applyProtection="1">
      <alignment horizontal="left"/>
    </xf>
    <xf numFmtId="3" fontId="12" fillId="0" borderId="7" xfId="2" applyNumberFormat="1" applyFont="1" applyFill="1" applyBorder="1" applyAlignment="1" applyProtection="1">
      <alignment vertical="center"/>
      <protection locked="0"/>
    </xf>
    <xf numFmtId="0" fontId="12" fillId="0" borderId="3" xfId="4" applyFont="1" applyFill="1" applyBorder="1" applyAlignment="1" applyProtection="1">
      <alignment horizontal="left" wrapText="1"/>
    </xf>
    <xf numFmtId="3" fontId="10" fillId="5" borderId="1" xfId="2" applyNumberFormat="1" applyFont="1" applyFill="1" applyBorder="1" applyAlignment="1" applyProtection="1">
      <alignment vertical="center"/>
    </xf>
    <xf numFmtId="49" fontId="15" fillId="6" borderId="3" xfId="2" applyNumberFormat="1" applyFont="1" applyFill="1" applyBorder="1" applyAlignment="1" applyProtection="1">
      <alignment horizontal="left"/>
    </xf>
    <xf numFmtId="3" fontId="15" fillId="6" borderId="3" xfId="2" applyNumberFormat="1" applyFont="1" applyFill="1" applyBorder="1" applyAlignment="1" applyProtection="1">
      <alignment vertical="center"/>
    </xf>
    <xf numFmtId="3" fontId="19" fillId="6" borderId="1" xfId="2" applyNumberFormat="1" applyFont="1" applyFill="1" applyBorder="1" applyAlignment="1" applyProtection="1">
      <alignment horizontal="right"/>
    </xf>
    <xf numFmtId="49" fontId="17" fillId="7" borderId="3" xfId="2" applyNumberFormat="1" applyFont="1" applyFill="1" applyBorder="1" applyAlignment="1" applyProtection="1">
      <alignment horizontal="left"/>
    </xf>
    <xf numFmtId="0" fontId="18" fillId="7" borderId="3" xfId="3" applyFont="1" applyFill="1" applyBorder="1" applyAlignment="1" applyProtection="1">
      <alignment horizontal="left" vertical="center" wrapText="1"/>
    </xf>
    <xf numFmtId="49" fontId="17" fillId="6" borderId="3" xfId="2" applyNumberFormat="1" applyFont="1" applyFill="1" applyBorder="1" applyAlignment="1" applyProtection="1">
      <alignment horizontal="left"/>
    </xf>
    <xf numFmtId="0" fontId="18" fillId="6" borderId="3" xfId="3" applyFont="1" applyFill="1" applyBorder="1" applyAlignment="1" applyProtection="1">
      <alignment horizontal="left" vertical="center" wrapText="1"/>
    </xf>
    <xf numFmtId="3" fontId="17" fillId="6" borderId="3" xfId="2" applyNumberFormat="1" applyFont="1" applyFill="1" applyBorder="1" applyAlignment="1" applyProtection="1">
      <alignment vertical="center"/>
    </xf>
    <xf numFmtId="0" fontId="20" fillId="5" borderId="1" xfId="2" applyNumberFormat="1" applyFont="1" applyFill="1" applyBorder="1" applyAlignment="1" applyProtection="1">
      <alignment horizontal="center" vertical="center" wrapText="1"/>
    </xf>
    <xf numFmtId="0" fontId="20" fillId="5" borderId="1" xfId="2" applyFont="1" applyFill="1" applyBorder="1" applyAlignment="1" applyProtection="1">
      <alignment horizontal="center" vertical="center" wrapText="1"/>
    </xf>
    <xf numFmtId="3" fontId="0" fillId="0" borderId="0" xfId="0" applyNumberFormat="1"/>
    <xf numFmtId="0" fontId="12" fillId="0" borderId="7" xfId="4" applyFont="1" applyFill="1" applyBorder="1" applyAlignment="1" applyProtection="1">
      <alignment horizontal="left" wrapText="1"/>
    </xf>
    <xf numFmtId="49" fontId="12" fillId="0" borderId="8" xfId="2" applyNumberFormat="1" applyFont="1" applyFill="1" applyBorder="1" applyAlignment="1" applyProtection="1">
      <alignment horizontal="left"/>
    </xf>
    <xf numFmtId="49" fontId="15" fillId="7" borderId="3" xfId="2" applyNumberFormat="1" applyFont="1" applyFill="1" applyBorder="1" applyAlignment="1" applyProtection="1">
      <alignment horizontal="left"/>
    </xf>
    <xf numFmtId="3" fontId="15" fillId="7" borderId="3" xfId="2" applyNumberFormat="1" applyFont="1" applyFill="1" applyBorder="1" applyAlignment="1" applyProtection="1">
      <alignment vertical="center"/>
    </xf>
    <xf numFmtId="3" fontId="17" fillId="7" borderId="3" xfId="2" applyNumberFormat="1" applyFont="1" applyFill="1" applyBorder="1" applyAlignment="1" applyProtection="1">
      <alignment vertical="center"/>
    </xf>
    <xf numFmtId="3" fontId="12" fillId="0" borderId="3" xfId="2" applyNumberFormat="1" applyFont="1" applyFill="1" applyBorder="1" applyAlignment="1" applyProtection="1">
      <alignment horizontal="right" vertical="center"/>
      <protection locked="0"/>
    </xf>
    <xf numFmtId="3" fontId="17" fillId="6" borderId="3" xfId="2" applyNumberFormat="1" applyFont="1" applyFill="1" applyBorder="1" applyAlignment="1" applyProtection="1">
      <alignment horizontal="right" vertical="center"/>
    </xf>
    <xf numFmtId="3" fontId="17" fillId="7" borderId="3" xfId="2" applyNumberFormat="1" applyFont="1" applyFill="1" applyBorder="1" applyAlignment="1" applyProtection="1">
      <alignment horizontal="right" vertical="center"/>
    </xf>
    <xf numFmtId="3" fontId="12" fillId="0" borderId="7" xfId="2" applyNumberFormat="1" applyFont="1" applyFill="1" applyBorder="1" applyAlignment="1" applyProtection="1">
      <alignment horizontal="right" vertical="center"/>
      <protection locked="0"/>
    </xf>
    <xf numFmtId="3" fontId="10" fillId="5" borderId="1" xfId="2" applyNumberFormat="1" applyFont="1" applyFill="1" applyBorder="1" applyAlignment="1" applyProtection="1">
      <alignment horizontal="right" vertical="center"/>
    </xf>
    <xf numFmtId="3" fontId="19" fillId="8" borderId="3" xfId="2" applyNumberFormat="1" applyFont="1" applyFill="1" applyBorder="1" applyAlignment="1" applyProtection="1">
      <alignment horizontal="right"/>
    </xf>
    <xf numFmtId="1" fontId="10" fillId="5" borderId="4" xfId="2" applyNumberFormat="1" applyFont="1" applyFill="1" applyBorder="1" applyAlignment="1" applyProtection="1">
      <alignment horizontal="left" vertical="center" wrapText="1"/>
    </xf>
    <xf numFmtId="0" fontId="14" fillId="0" borderId="10" xfId="3" applyFont="1" applyFill="1" applyBorder="1" applyAlignment="1" applyProtection="1">
      <alignment horizontal="left" vertical="center" wrapText="1"/>
    </xf>
    <xf numFmtId="0" fontId="18" fillId="6" borderId="10" xfId="3" applyFont="1" applyFill="1" applyBorder="1" applyAlignment="1" applyProtection="1">
      <alignment horizontal="left" vertical="center" wrapText="1"/>
    </xf>
    <xf numFmtId="0" fontId="18" fillId="7" borderId="10" xfId="3" applyFont="1" applyFill="1" applyBorder="1" applyAlignment="1" applyProtection="1">
      <alignment horizontal="left" vertical="center" wrapText="1"/>
    </xf>
    <xf numFmtId="0" fontId="12" fillId="0" borderId="10" xfId="4" applyFont="1" applyFill="1" applyBorder="1" applyAlignment="1" applyProtection="1">
      <alignment horizontal="left" wrapText="1"/>
    </xf>
    <xf numFmtId="0" fontId="20" fillId="5" borderId="5" xfId="2" applyNumberFormat="1" applyFont="1" applyFill="1" applyBorder="1" applyAlignment="1" applyProtection="1">
      <alignment horizontal="center" vertical="center" wrapText="1"/>
    </xf>
    <xf numFmtId="3" fontId="12" fillId="0" borderId="12" xfId="2" applyNumberFormat="1" applyFont="1" applyFill="1" applyBorder="1" applyAlignment="1" applyProtection="1">
      <alignment vertical="center"/>
      <protection locked="0"/>
    </xf>
    <xf numFmtId="3" fontId="17" fillId="6" borderId="12" xfId="2" applyNumberFormat="1" applyFont="1" applyFill="1" applyBorder="1" applyAlignment="1" applyProtection="1">
      <alignment vertical="center"/>
    </xf>
    <xf numFmtId="3" fontId="17" fillId="7" borderId="12" xfId="2" applyNumberFormat="1" applyFont="1" applyFill="1" applyBorder="1" applyAlignment="1" applyProtection="1">
      <alignment vertical="center"/>
    </xf>
    <xf numFmtId="3" fontId="12" fillId="0" borderId="14" xfId="2" applyNumberFormat="1" applyFont="1" applyFill="1" applyBorder="1" applyAlignment="1" applyProtection="1">
      <alignment vertical="center"/>
      <protection locked="0"/>
    </xf>
    <xf numFmtId="3" fontId="10" fillId="5" borderId="5" xfId="2" applyNumberFormat="1" applyFont="1" applyFill="1" applyBorder="1" applyAlignment="1" applyProtection="1">
      <alignment vertical="center"/>
    </xf>
    <xf numFmtId="3" fontId="19" fillId="7" borderId="3" xfId="2" applyNumberFormat="1" applyFont="1" applyFill="1" applyBorder="1" applyAlignment="1" applyProtection="1">
      <alignment horizontal="right"/>
    </xf>
    <xf numFmtId="3" fontId="19" fillId="6" borderId="3" xfId="2" applyNumberFormat="1" applyFont="1" applyFill="1" applyBorder="1" applyAlignment="1" applyProtection="1">
      <alignment horizontal="right"/>
    </xf>
    <xf numFmtId="0" fontId="16" fillId="6" borderId="10" xfId="3" applyFont="1" applyFill="1" applyBorder="1" applyAlignment="1" applyProtection="1">
      <alignment horizontal="left" vertical="center" wrapText="1"/>
    </xf>
    <xf numFmtId="0" fontId="16" fillId="7" borderId="10" xfId="3" applyFont="1" applyFill="1" applyBorder="1" applyAlignment="1" applyProtection="1">
      <alignment horizontal="left" vertical="center" wrapText="1"/>
    </xf>
    <xf numFmtId="0" fontId="14" fillId="0" borderId="11" xfId="3" applyFont="1" applyFill="1" applyBorder="1" applyAlignment="1" applyProtection="1">
      <alignment horizontal="left" vertical="center" wrapText="1"/>
    </xf>
    <xf numFmtId="3" fontId="15" fillId="6" borderId="12" xfId="2" applyNumberFormat="1" applyFont="1" applyFill="1" applyBorder="1" applyAlignment="1" applyProtection="1">
      <alignment vertical="center"/>
    </xf>
    <xf numFmtId="164" fontId="12" fillId="0" borderId="12" xfId="2" applyNumberFormat="1" applyFont="1" applyFill="1" applyBorder="1" applyAlignment="1" applyProtection="1">
      <alignment vertical="center"/>
      <protection locked="0"/>
    </xf>
    <xf numFmtId="3" fontId="15" fillId="7" borderId="12" xfId="2" applyNumberFormat="1" applyFont="1" applyFill="1" applyBorder="1" applyAlignment="1" applyProtection="1">
      <alignment vertical="center"/>
    </xf>
    <xf numFmtId="3" fontId="12" fillId="9" borderId="13" xfId="2" applyNumberFormat="1" applyFont="1" applyFill="1" applyBorder="1" applyAlignment="1" applyProtection="1">
      <alignment vertical="center"/>
      <protection locked="0"/>
    </xf>
    <xf numFmtId="3" fontId="12" fillId="9" borderId="9" xfId="2" applyNumberFormat="1" applyFont="1" applyFill="1" applyBorder="1" applyAlignment="1" applyProtection="1">
      <alignment vertical="center"/>
      <protection locked="0"/>
    </xf>
    <xf numFmtId="3" fontId="19" fillId="8" borderId="7" xfId="2" applyNumberFormat="1" applyFont="1" applyFill="1" applyBorder="1" applyAlignment="1" applyProtection="1">
      <alignment horizontal="right"/>
    </xf>
    <xf numFmtId="3" fontId="19" fillId="8" borderId="9" xfId="2" applyNumberFormat="1" applyFont="1" applyFill="1" applyBorder="1" applyAlignment="1" applyProtection="1">
      <alignment horizontal="right"/>
    </xf>
    <xf numFmtId="0" fontId="10" fillId="5" borderId="1" xfId="2" applyNumberFormat="1" applyFont="1" applyFill="1" applyBorder="1" applyAlignment="1" applyProtection="1">
      <alignment horizontal="center" vertical="center" wrapText="1"/>
    </xf>
    <xf numFmtId="0" fontId="10" fillId="5" borderId="1" xfId="2" applyFont="1" applyFill="1" applyBorder="1" applyAlignment="1">
      <alignment horizontal="center" vertical="center" wrapText="1"/>
    </xf>
    <xf numFmtId="3" fontId="18" fillId="10" borderId="3" xfId="2" applyNumberFormat="1" applyFont="1" applyFill="1" applyBorder="1" applyAlignment="1" applyProtection="1">
      <alignment horizontal="center" vertical="center"/>
    </xf>
    <xf numFmtId="3" fontId="17" fillId="11" borderId="3" xfId="2" applyNumberFormat="1" applyFont="1" applyFill="1" applyBorder="1" applyProtection="1"/>
    <xf numFmtId="3" fontId="18" fillId="11" borderId="3" xfId="2" applyNumberFormat="1" applyFont="1" applyFill="1" applyBorder="1" applyAlignment="1" applyProtection="1">
      <alignment vertical="center"/>
    </xf>
    <xf numFmtId="0" fontId="15" fillId="0" borderId="3" xfId="2" applyFont="1" applyBorder="1" applyProtection="1"/>
    <xf numFmtId="3" fontId="15" fillId="11" borderId="3" xfId="2" applyNumberFormat="1" applyFont="1" applyFill="1" applyBorder="1" applyProtection="1"/>
    <xf numFmtId="3" fontId="14" fillId="10" borderId="3" xfId="2" applyNumberFormat="1" applyFont="1" applyFill="1" applyBorder="1" applyAlignment="1" applyProtection="1">
      <alignment vertical="center"/>
      <protection locked="0"/>
    </xf>
    <xf numFmtId="0" fontId="16" fillId="0" borderId="3" xfId="2" applyFont="1" applyBorder="1" applyAlignment="1" applyProtection="1">
      <alignment vertical="center"/>
    </xf>
    <xf numFmtId="0" fontId="15" fillId="0" borderId="3" xfId="2" applyNumberFormat="1" applyFont="1" applyFill="1" applyBorder="1" applyAlignment="1" applyProtection="1">
      <alignment vertical="center"/>
    </xf>
    <xf numFmtId="3" fontId="15" fillId="11" borderId="3" xfId="2" applyNumberFormat="1" applyFont="1" applyFill="1" applyBorder="1" applyAlignment="1" applyProtection="1">
      <alignment vertical="center"/>
    </xf>
    <xf numFmtId="0" fontId="16" fillId="0" borderId="3" xfId="2" applyFont="1" applyFill="1" applyBorder="1" applyAlignment="1" applyProtection="1">
      <alignment vertical="center"/>
    </xf>
    <xf numFmtId="0" fontId="18" fillId="0" borderId="3" xfId="2" applyFont="1" applyFill="1" applyBorder="1" applyAlignment="1" applyProtection="1">
      <alignment horizontal="center" vertical="center"/>
    </xf>
    <xf numFmtId="3" fontId="17" fillId="11" borderId="3" xfId="2" applyNumberFormat="1" applyFont="1" applyFill="1" applyBorder="1" applyAlignment="1" applyProtection="1">
      <alignment vertical="center"/>
    </xf>
    <xf numFmtId="3" fontId="12" fillId="10" borderId="3" xfId="2" applyNumberFormat="1" applyFont="1" applyFill="1" applyBorder="1" applyProtection="1">
      <protection locked="0"/>
    </xf>
    <xf numFmtId="3" fontId="12" fillId="10" borderId="3" xfId="2" applyNumberFormat="1" applyFont="1" applyFill="1" applyBorder="1" applyAlignment="1" applyProtection="1">
      <alignment vertical="center"/>
      <protection locked="0"/>
    </xf>
    <xf numFmtId="0" fontId="16" fillId="0" borderId="3" xfId="5" applyFont="1" applyFill="1" applyBorder="1" applyAlignment="1" applyProtection="1">
      <alignment horizontal="left" vertical="center" wrapText="1"/>
    </xf>
    <xf numFmtId="0" fontId="16" fillId="0" borderId="3" xfId="2" applyFont="1" applyFill="1" applyBorder="1" applyAlignment="1" applyProtection="1">
      <alignment horizontal="right" vertical="center"/>
    </xf>
    <xf numFmtId="0" fontId="8" fillId="0" borderId="0" xfId="2" applyProtection="1"/>
    <xf numFmtId="3" fontId="15" fillId="11" borderId="10" xfId="2" applyNumberFormat="1" applyFont="1" applyFill="1" applyBorder="1" applyProtection="1"/>
    <xf numFmtId="3" fontId="15" fillId="11" borderId="10" xfId="2" applyNumberFormat="1" applyFont="1" applyFill="1" applyBorder="1" applyAlignment="1" applyProtection="1">
      <alignment vertical="center"/>
    </xf>
    <xf numFmtId="0" fontId="21" fillId="6" borderId="3" xfId="2" applyFont="1" applyFill="1" applyBorder="1" applyAlignment="1" applyProtection="1">
      <alignment vertical="center" wrapText="1"/>
    </xf>
    <xf numFmtId="0" fontId="19" fillId="6" borderId="3" xfId="2" applyFont="1" applyFill="1" applyBorder="1" applyAlignment="1" applyProtection="1">
      <alignment vertical="center" wrapText="1"/>
    </xf>
    <xf numFmtId="3" fontId="16" fillId="7" borderId="3" xfId="2" applyNumberFormat="1" applyFont="1" applyFill="1" applyBorder="1" applyAlignment="1" applyProtection="1">
      <alignment horizontal="left" vertical="center"/>
    </xf>
    <xf numFmtId="3" fontId="16" fillId="7" borderId="3" xfId="2" applyNumberFormat="1" applyFont="1" applyFill="1" applyBorder="1" applyAlignment="1" applyProtection="1">
      <alignment vertical="center" wrapText="1"/>
    </xf>
    <xf numFmtId="3" fontId="15" fillId="7" borderId="3" xfId="2" applyNumberFormat="1" applyFont="1" applyFill="1" applyBorder="1" applyProtection="1"/>
    <xf numFmtId="3" fontId="16" fillId="7" borderId="3" xfId="2" applyNumberFormat="1" applyFont="1" applyFill="1" applyBorder="1" applyAlignment="1" applyProtection="1">
      <alignment vertical="center"/>
    </xf>
    <xf numFmtId="0" fontId="16" fillId="7" borderId="3" xfId="2" applyFont="1" applyFill="1" applyBorder="1" applyAlignment="1" applyProtection="1">
      <alignment horizontal="left" vertical="center"/>
    </xf>
    <xf numFmtId="0" fontId="15" fillId="7" borderId="3" xfId="2" applyFont="1" applyFill="1" applyBorder="1" applyAlignment="1" applyProtection="1">
      <alignment vertical="center"/>
    </xf>
    <xf numFmtId="0" fontId="22" fillId="0" borderId="0" xfId="0" applyFont="1"/>
    <xf numFmtId="0" fontId="16" fillId="0" borderId="0" xfId="2" applyFont="1" applyFill="1" applyBorder="1" applyAlignment="1" applyProtection="1">
      <alignment vertical="center"/>
    </xf>
    <xf numFmtId="3" fontId="6" fillId="12" borderId="2" xfId="1" applyNumberFormat="1" applyFont="1" applyFill="1" applyBorder="1" applyAlignment="1">
      <alignment horizontal="right" vertical="center" wrapText="1"/>
    </xf>
    <xf numFmtId="3" fontId="6" fillId="12" borderId="2" xfId="1" applyNumberFormat="1" applyFont="1" applyFill="1" applyBorder="1" applyAlignment="1">
      <alignment horizontal="right" vertical="center"/>
    </xf>
    <xf numFmtId="0" fontId="5" fillId="6" borderId="2" xfId="1" applyFont="1" applyFill="1" applyBorder="1" applyAlignment="1">
      <alignment horizontal="left" vertical="center" wrapText="1"/>
    </xf>
    <xf numFmtId="0" fontId="5" fillId="6" borderId="2" xfId="1" applyFont="1" applyFill="1" applyBorder="1" applyAlignment="1">
      <alignment horizontal="left" vertical="center"/>
    </xf>
    <xf numFmtId="3" fontId="6" fillId="6" borderId="3" xfId="1" applyNumberFormat="1" applyFont="1" applyFill="1" applyBorder="1" applyAlignment="1" applyProtection="1">
      <alignment horizontal="right" vertical="center" wrapText="1"/>
      <protection locked="0"/>
    </xf>
    <xf numFmtId="3" fontId="6" fillId="12" borderId="3" xfId="1" applyNumberFormat="1" applyFont="1" applyFill="1" applyBorder="1" applyAlignment="1">
      <alignment horizontal="right" vertical="center" wrapText="1"/>
    </xf>
    <xf numFmtId="0" fontId="6" fillId="0" borderId="3" xfId="1" applyFont="1" applyFill="1" applyBorder="1" applyAlignment="1">
      <alignment horizontal="left" vertical="center" wrapText="1"/>
    </xf>
    <xf numFmtId="3" fontId="19" fillId="6" borderId="3" xfId="2" applyNumberFormat="1" applyFont="1" applyFill="1" applyBorder="1" applyAlignment="1" applyProtection="1">
      <alignment vertical="center"/>
    </xf>
    <xf numFmtId="3" fontId="19" fillId="6" borderId="3" xfId="2" applyNumberFormat="1" applyFont="1" applyFill="1" applyBorder="1" applyAlignment="1" applyProtection="1">
      <alignment vertical="center" wrapText="1"/>
    </xf>
    <xf numFmtId="3" fontId="17" fillId="11" borderId="3" xfId="2" applyNumberFormat="1" applyFont="1" applyFill="1" applyBorder="1" applyAlignment="1" applyProtection="1">
      <alignment horizontal="center"/>
    </xf>
    <xf numFmtId="49" fontId="12" fillId="0" borderId="16" xfId="2" applyNumberFormat="1" applyFont="1" applyFill="1" applyBorder="1" applyAlignment="1" applyProtection="1">
      <alignment horizontal="left"/>
    </xf>
    <xf numFmtId="3" fontId="12" fillId="13" borderId="17" xfId="2" applyNumberFormat="1" applyFont="1" applyFill="1" applyBorder="1" applyAlignment="1" applyProtection="1">
      <alignment vertical="center"/>
      <protection locked="0"/>
    </xf>
    <xf numFmtId="3" fontId="12" fillId="13" borderId="3" xfId="2" applyNumberFormat="1" applyFont="1" applyFill="1" applyBorder="1" applyAlignment="1" applyProtection="1">
      <alignment vertical="center"/>
      <protection locked="0"/>
    </xf>
    <xf numFmtId="3" fontId="17" fillId="13" borderId="3" xfId="2" applyNumberFormat="1" applyFont="1" applyFill="1" applyBorder="1" applyAlignment="1" applyProtection="1">
      <alignment horizontal="center"/>
    </xf>
    <xf numFmtId="3" fontId="15" fillId="14" borderId="3" xfId="2" applyNumberFormat="1" applyFont="1" applyFill="1" applyBorder="1" applyAlignment="1" applyProtection="1">
      <alignment vertical="center"/>
      <protection locked="0"/>
    </xf>
    <xf numFmtId="3" fontId="17" fillId="14" borderId="3" xfId="2" applyNumberFormat="1" applyFont="1" applyFill="1" applyBorder="1" applyAlignment="1" applyProtection="1">
      <alignment vertical="center"/>
    </xf>
    <xf numFmtId="3" fontId="15" fillId="14" borderId="3" xfId="2" applyNumberFormat="1" applyFont="1" applyFill="1" applyBorder="1" applyAlignment="1" applyProtection="1">
      <alignment vertical="center"/>
    </xf>
    <xf numFmtId="0" fontId="0" fillId="0" borderId="0" xfId="0" applyBorder="1"/>
    <xf numFmtId="0" fontId="19" fillId="0" borderId="18" xfId="1" applyFont="1" applyBorder="1" applyAlignment="1">
      <alignment vertical="center"/>
    </xf>
    <xf numFmtId="0" fontId="19" fillId="0" borderId="19" xfId="1" applyFont="1" applyBorder="1" applyAlignment="1">
      <alignment vertical="center"/>
    </xf>
    <xf numFmtId="3" fontId="19" fillId="6" borderId="20" xfId="2" applyNumberFormat="1" applyFont="1" applyFill="1" applyBorder="1" applyAlignment="1" applyProtection="1">
      <alignment horizontal="right"/>
    </xf>
    <xf numFmtId="3" fontId="10" fillId="5" borderId="0" xfId="2" applyNumberFormat="1" applyFont="1" applyFill="1" applyBorder="1" applyAlignment="1" applyProtection="1">
      <alignment vertical="center"/>
    </xf>
    <xf numFmtId="0" fontId="6" fillId="0" borderId="0" xfId="1" applyFont="1" applyAlignment="1">
      <alignment horizontal="center" vertical="center" wrapText="1"/>
    </xf>
    <xf numFmtId="0" fontId="3" fillId="0" borderId="0" xfId="1" applyFont="1" applyAlignment="1"/>
    <xf numFmtId="0" fontId="23" fillId="0" borderId="18" xfId="1" applyFont="1" applyBorder="1" applyAlignment="1" applyProtection="1">
      <alignment horizontal="left" vertical="center"/>
      <protection locked="0"/>
    </xf>
    <xf numFmtId="0" fontId="23" fillId="0" borderId="19" xfId="1" applyFont="1" applyBorder="1" applyAlignment="1" applyProtection="1">
      <alignment horizontal="left" vertical="center"/>
      <protection locked="0"/>
    </xf>
    <xf numFmtId="0" fontId="2" fillId="0" borderId="0" xfId="1" applyFont="1" applyAlignment="1">
      <alignment horizontal="center" vertical="center" wrapText="1"/>
    </xf>
    <xf numFmtId="1" fontId="10" fillId="5" borderId="1" xfId="2" applyNumberFormat="1" applyFont="1" applyFill="1" applyBorder="1" applyAlignment="1" applyProtection="1">
      <alignment horizontal="center" vertical="center" wrapText="1"/>
    </xf>
    <xf numFmtId="0" fontId="11" fillId="5" borderId="4" xfId="2" applyFont="1" applyFill="1" applyBorder="1" applyAlignment="1" applyProtection="1">
      <alignment horizontal="center" vertical="center"/>
    </xf>
    <xf numFmtId="0" fontId="11" fillId="5" borderId="6" xfId="2" applyFont="1" applyFill="1" applyBorder="1" applyAlignment="1" applyProtection="1">
      <alignment horizontal="center" vertical="center"/>
    </xf>
    <xf numFmtId="1" fontId="10" fillId="5" borderId="4" xfId="2" applyNumberFormat="1" applyFont="1" applyFill="1" applyBorder="1" applyAlignment="1" applyProtection="1">
      <alignment horizontal="center" vertical="center" wrapText="1"/>
    </xf>
    <xf numFmtId="1" fontId="10" fillId="5" borderId="5" xfId="2" applyNumberFormat="1" applyFont="1" applyFill="1" applyBorder="1" applyAlignment="1" applyProtection="1">
      <alignment horizontal="center" vertical="center" wrapText="1"/>
    </xf>
    <xf numFmtId="0" fontId="11" fillId="5" borderId="15" xfId="2" applyFont="1" applyFill="1" applyBorder="1" applyAlignment="1" applyProtection="1">
      <alignment horizontal="center" vertical="center"/>
    </xf>
    <xf numFmtId="0" fontId="9" fillId="0" borderId="0" xfId="2" applyNumberFormat="1" applyFont="1" applyFill="1" applyBorder="1" applyAlignment="1" applyProtection="1">
      <alignment vertical="center"/>
    </xf>
  </cellXfs>
  <cellStyles count="6">
    <cellStyle name="Normal" xfId="0" builtinId="0"/>
    <cellStyle name="Normal 2" xfId="2"/>
    <cellStyle name="Normal 6" xfId="1"/>
    <cellStyle name="Obično_List4" xfId="5"/>
    <cellStyle name="Obično_List7" xfId="3"/>
    <cellStyle name="Obično_List8" xfId="4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FBC75BD8-4892-4B3B-9D2E-63C48321F70E}"/>
            </a:ext>
          </a:extLst>
        </xdr:cNvPr>
        <xdr:cNvSpPr>
          <a:spLocks noChangeShapeType="1"/>
        </xdr:cNvSpPr>
      </xdr:nvSpPr>
      <xdr:spPr bwMode="auto">
        <a:xfrm>
          <a:off x="19050" y="371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10808B20-2E51-456C-9B36-5294D8533A13}"/>
            </a:ext>
          </a:extLst>
        </xdr:cNvPr>
        <xdr:cNvSpPr>
          <a:spLocks noChangeShapeType="1"/>
        </xdr:cNvSpPr>
      </xdr:nvSpPr>
      <xdr:spPr bwMode="auto">
        <a:xfrm>
          <a:off x="9525" y="371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xmlns="" id="{6DADCA0B-5C73-4805-8C6D-38A0A49C28EC}"/>
            </a:ext>
          </a:extLst>
        </xdr:cNvPr>
        <xdr:cNvSpPr>
          <a:spLocks noChangeShapeType="1"/>
        </xdr:cNvSpPr>
      </xdr:nvSpPr>
      <xdr:spPr bwMode="auto">
        <a:xfrm>
          <a:off x="19050" y="371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22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xmlns="" id="{E64A7699-747A-4597-BC6E-B5722CFB37C9}"/>
            </a:ext>
          </a:extLst>
        </xdr:cNvPr>
        <xdr:cNvSpPr>
          <a:spLocks noChangeShapeType="1"/>
        </xdr:cNvSpPr>
      </xdr:nvSpPr>
      <xdr:spPr bwMode="auto">
        <a:xfrm>
          <a:off x="19050" y="125539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22</xdr:row>
      <xdr:rowOff>0</xdr:rowOff>
    </xdr:from>
    <xdr:to>
      <xdr:col>0</xdr:col>
      <xdr:colOff>1085850</xdr:colOff>
      <xdr:row>23</xdr:row>
      <xdr:rowOff>0</xdr:rowOff>
    </xdr:to>
    <xdr:sp macro="" textlink="">
      <xdr:nvSpPr>
        <xdr:cNvPr id="47" name="Line 2">
          <a:extLst>
            <a:ext uri="{FF2B5EF4-FFF2-40B4-BE49-F238E27FC236}">
              <a16:creationId xmlns:a16="http://schemas.microsoft.com/office/drawing/2014/main" xmlns="" id="{782D2E1A-0051-4AD4-9AC5-63B514EABD86}"/>
            </a:ext>
          </a:extLst>
        </xdr:cNvPr>
        <xdr:cNvSpPr>
          <a:spLocks noChangeShapeType="1"/>
        </xdr:cNvSpPr>
      </xdr:nvSpPr>
      <xdr:spPr bwMode="auto">
        <a:xfrm>
          <a:off x="9525" y="125539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22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xmlns="" id="{9FF3C68F-D92B-4C24-920F-81DA7EAA2896}"/>
            </a:ext>
          </a:extLst>
        </xdr:cNvPr>
        <xdr:cNvSpPr>
          <a:spLocks noChangeShapeType="1"/>
        </xdr:cNvSpPr>
      </xdr:nvSpPr>
      <xdr:spPr bwMode="auto">
        <a:xfrm>
          <a:off x="19050" y="125539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22</xdr:row>
      <xdr:rowOff>0</xdr:rowOff>
    </xdr:from>
    <xdr:to>
      <xdr:col>0</xdr:col>
      <xdr:colOff>1085850</xdr:colOff>
      <xdr:row>23</xdr:row>
      <xdr:rowOff>0</xdr:rowOff>
    </xdr:to>
    <xdr:sp macro="" textlink="">
      <xdr:nvSpPr>
        <xdr:cNvPr id="49" name="Line 2">
          <a:extLst>
            <a:ext uri="{FF2B5EF4-FFF2-40B4-BE49-F238E27FC236}">
              <a16:creationId xmlns:a16="http://schemas.microsoft.com/office/drawing/2014/main" xmlns="" id="{32F8773E-07B9-4AD5-8762-BCB11261518D}"/>
            </a:ext>
          </a:extLst>
        </xdr:cNvPr>
        <xdr:cNvSpPr>
          <a:spLocks noChangeShapeType="1"/>
        </xdr:cNvSpPr>
      </xdr:nvSpPr>
      <xdr:spPr bwMode="auto">
        <a:xfrm>
          <a:off x="9525" y="125539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22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xmlns="" id="{9E965A8A-8257-44D5-ABFB-108C381D8667}"/>
            </a:ext>
          </a:extLst>
        </xdr:cNvPr>
        <xdr:cNvSpPr>
          <a:spLocks noChangeShapeType="1"/>
        </xdr:cNvSpPr>
      </xdr:nvSpPr>
      <xdr:spPr bwMode="auto">
        <a:xfrm>
          <a:off x="19050" y="125539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22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51" name="Line 2">
          <a:extLst>
            <a:ext uri="{FF2B5EF4-FFF2-40B4-BE49-F238E27FC236}">
              <a16:creationId xmlns:a16="http://schemas.microsoft.com/office/drawing/2014/main" xmlns="" id="{FBF88501-2272-4BFA-B575-3D16A7B9125A}"/>
            </a:ext>
          </a:extLst>
        </xdr:cNvPr>
        <xdr:cNvSpPr>
          <a:spLocks noChangeShapeType="1"/>
        </xdr:cNvSpPr>
      </xdr:nvSpPr>
      <xdr:spPr bwMode="auto">
        <a:xfrm>
          <a:off x="9525" y="6753225"/>
          <a:ext cx="60007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22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xmlns="" id="{609D8348-D22B-4BEB-BC76-30C25E8E4734}"/>
            </a:ext>
          </a:extLst>
        </xdr:cNvPr>
        <xdr:cNvSpPr>
          <a:spLocks noChangeShapeType="1"/>
        </xdr:cNvSpPr>
      </xdr:nvSpPr>
      <xdr:spPr bwMode="auto">
        <a:xfrm>
          <a:off x="19050" y="6753225"/>
          <a:ext cx="59055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22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53" name="Line 2">
          <a:extLst>
            <a:ext uri="{FF2B5EF4-FFF2-40B4-BE49-F238E27FC236}">
              <a16:creationId xmlns:a16="http://schemas.microsoft.com/office/drawing/2014/main" xmlns="" id="{AF32BFDC-F051-41A0-9E80-F441FBDF699E}"/>
            </a:ext>
          </a:extLst>
        </xdr:cNvPr>
        <xdr:cNvSpPr>
          <a:spLocks noChangeShapeType="1"/>
        </xdr:cNvSpPr>
      </xdr:nvSpPr>
      <xdr:spPr bwMode="auto">
        <a:xfrm>
          <a:off x="9525" y="6753225"/>
          <a:ext cx="60007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41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70" name="Line 1">
          <a:extLst>
            <a:ext uri="{FF2B5EF4-FFF2-40B4-BE49-F238E27FC236}">
              <a16:creationId xmlns:a16="http://schemas.microsoft.com/office/drawing/2014/main" xmlns="" id="{26B97581-D2D2-47CF-AD0F-9A335E783885}"/>
            </a:ext>
          </a:extLst>
        </xdr:cNvPr>
        <xdr:cNvSpPr>
          <a:spLocks noChangeShapeType="1"/>
        </xdr:cNvSpPr>
      </xdr:nvSpPr>
      <xdr:spPr bwMode="auto">
        <a:xfrm>
          <a:off x="19050" y="247459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41</xdr:row>
      <xdr:rowOff>0</xdr:rowOff>
    </xdr:from>
    <xdr:to>
      <xdr:col>0</xdr:col>
      <xdr:colOff>1085850</xdr:colOff>
      <xdr:row>42</xdr:row>
      <xdr:rowOff>0</xdr:rowOff>
    </xdr:to>
    <xdr:sp macro="" textlink="">
      <xdr:nvSpPr>
        <xdr:cNvPr id="71" name="Line 2">
          <a:extLst>
            <a:ext uri="{FF2B5EF4-FFF2-40B4-BE49-F238E27FC236}">
              <a16:creationId xmlns:a16="http://schemas.microsoft.com/office/drawing/2014/main" xmlns="" id="{63CE5BB5-3AE3-4118-89FE-1047FB3719A7}"/>
            </a:ext>
          </a:extLst>
        </xdr:cNvPr>
        <xdr:cNvSpPr>
          <a:spLocks noChangeShapeType="1"/>
        </xdr:cNvSpPr>
      </xdr:nvSpPr>
      <xdr:spPr bwMode="auto">
        <a:xfrm>
          <a:off x="9525" y="247459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41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72" name="Line 1">
          <a:extLst>
            <a:ext uri="{FF2B5EF4-FFF2-40B4-BE49-F238E27FC236}">
              <a16:creationId xmlns:a16="http://schemas.microsoft.com/office/drawing/2014/main" xmlns="" id="{80A3061D-6154-4558-AF60-693E340A4303}"/>
            </a:ext>
          </a:extLst>
        </xdr:cNvPr>
        <xdr:cNvSpPr>
          <a:spLocks noChangeShapeType="1"/>
        </xdr:cNvSpPr>
      </xdr:nvSpPr>
      <xdr:spPr bwMode="auto">
        <a:xfrm>
          <a:off x="19050" y="247459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41</xdr:row>
      <xdr:rowOff>0</xdr:rowOff>
    </xdr:from>
    <xdr:to>
      <xdr:col>0</xdr:col>
      <xdr:colOff>1085850</xdr:colOff>
      <xdr:row>42</xdr:row>
      <xdr:rowOff>0</xdr:rowOff>
    </xdr:to>
    <xdr:sp macro="" textlink="">
      <xdr:nvSpPr>
        <xdr:cNvPr id="73" name="Line 2">
          <a:extLst>
            <a:ext uri="{FF2B5EF4-FFF2-40B4-BE49-F238E27FC236}">
              <a16:creationId xmlns:a16="http://schemas.microsoft.com/office/drawing/2014/main" xmlns="" id="{6EC5B013-B821-4ADB-A951-966125D000D6}"/>
            </a:ext>
          </a:extLst>
        </xdr:cNvPr>
        <xdr:cNvSpPr>
          <a:spLocks noChangeShapeType="1"/>
        </xdr:cNvSpPr>
      </xdr:nvSpPr>
      <xdr:spPr bwMode="auto">
        <a:xfrm>
          <a:off x="9525" y="247459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41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xmlns="" id="{83EF8EA9-13DF-4249-8D81-1676967979B6}"/>
            </a:ext>
          </a:extLst>
        </xdr:cNvPr>
        <xdr:cNvSpPr>
          <a:spLocks noChangeShapeType="1"/>
        </xdr:cNvSpPr>
      </xdr:nvSpPr>
      <xdr:spPr bwMode="auto">
        <a:xfrm>
          <a:off x="19050" y="247459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41</xdr:row>
      <xdr:rowOff>0</xdr:rowOff>
    </xdr:from>
    <xdr:to>
      <xdr:col>0</xdr:col>
      <xdr:colOff>1085850</xdr:colOff>
      <xdr:row>42</xdr:row>
      <xdr:rowOff>0</xdr:rowOff>
    </xdr:to>
    <xdr:sp macro="" textlink="">
      <xdr:nvSpPr>
        <xdr:cNvPr id="75" name="Line 2">
          <a:extLst>
            <a:ext uri="{FF2B5EF4-FFF2-40B4-BE49-F238E27FC236}">
              <a16:creationId xmlns:a16="http://schemas.microsoft.com/office/drawing/2014/main" xmlns="" id="{791025F7-AC45-4899-95ED-474F54CAE0A6}"/>
            </a:ext>
          </a:extLst>
        </xdr:cNvPr>
        <xdr:cNvSpPr>
          <a:spLocks noChangeShapeType="1"/>
        </xdr:cNvSpPr>
      </xdr:nvSpPr>
      <xdr:spPr bwMode="auto">
        <a:xfrm>
          <a:off x="9525" y="247459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41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76" name="Line 1">
          <a:extLst>
            <a:ext uri="{FF2B5EF4-FFF2-40B4-BE49-F238E27FC236}">
              <a16:creationId xmlns:a16="http://schemas.microsoft.com/office/drawing/2014/main" xmlns="" id="{F28F4A6C-C44B-4AB4-BACE-28D6CA4084D1}"/>
            </a:ext>
          </a:extLst>
        </xdr:cNvPr>
        <xdr:cNvSpPr>
          <a:spLocks noChangeShapeType="1"/>
        </xdr:cNvSpPr>
      </xdr:nvSpPr>
      <xdr:spPr bwMode="auto">
        <a:xfrm>
          <a:off x="19050" y="247459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41</xdr:row>
      <xdr:rowOff>0</xdr:rowOff>
    </xdr:from>
    <xdr:to>
      <xdr:col>0</xdr:col>
      <xdr:colOff>1085850</xdr:colOff>
      <xdr:row>42</xdr:row>
      <xdr:rowOff>0</xdr:rowOff>
    </xdr:to>
    <xdr:sp macro="" textlink="">
      <xdr:nvSpPr>
        <xdr:cNvPr id="77" name="Line 2">
          <a:extLst>
            <a:ext uri="{FF2B5EF4-FFF2-40B4-BE49-F238E27FC236}">
              <a16:creationId xmlns:a16="http://schemas.microsoft.com/office/drawing/2014/main" xmlns="" id="{FA9803A7-E5F2-4FAE-90DA-4EDA5219BA23}"/>
            </a:ext>
          </a:extLst>
        </xdr:cNvPr>
        <xdr:cNvSpPr>
          <a:spLocks noChangeShapeType="1"/>
        </xdr:cNvSpPr>
      </xdr:nvSpPr>
      <xdr:spPr bwMode="auto">
        <a:xfrm>
          <a:off x="9525" y="247459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J20" sqref="J20"/>
    </sheetView>
  </sheetViews>
  <sheetFormatPr defaultRowHeight="15"/>
  <cols>
    <col min="2" max="2" width="35" customWidth="1"/>
    <col min="3" max="3" width="17.140625" customWidth="1"/>
    <col min="4" max="4" width="17.7109375" customWidth="1"/>
    <col min="5" max="5" width="20.7109375" customWidth="1"/>
  </cols>
  <sheetData>
    <row r="1" spans="1:5" ht="14.25" customHeight="1">
      <c r="B1" s="127" t="s">
        <v>0</v>
      </c>
      <c r="C1" s="133" t="s">
        <v>101</v>
      </c>
      <c r="D1" s="133"/>
      <c r="E1" s="133"/>
    </row>
    <row r="2" spans="1:5" ht="12" customHeight="1">
      <c r="B2" s="128" t="s">
        <v>1</v>
      </c>
      <c r="C2" s="134" t="s">
        <v>112</v>
      </c>
      <c r="D2" s="134"/>
      <c r="E2" s="134"/>
    </row>
    <row r="3" spans="1:5" ht="12.75" customHeight="1">
      <c r="B3" s="128" t="s">
        <v>2</v>
      </c>
      <c r="C3" s="134" t="s">
        <v>102</v>
      </c>
      <c r="D3" s="134"/>
      <c r="E3" s="134"/>
    </row>
    <row r="4" spans="1:5" ht="12.75" customHeight="1">
      <c r="B4" s="128" t="s">
        <v>3</v>
      </c>
      <c r="C4" s="134" t="s">
        <v>103</v>
      </c>
      <c r="D4" s="134"/>
      <c r="E4" s="134"/>
    </row>
    <row r="5" spans="1:5" ht="13.5" customHeight="1">
      <c r="B5" s="126"/>
      <c r="C5" s="126"/>
      <c r="D5" s="126"/>
      <c r="E5" s="126"/>
    </row>
    <row r="6" spans="1:5">
      <c r="B6" s="135" t="s">
        <v>4</v>
      </c>
      <c r="C6" s="132"/>
      <c r="D6" s="132"/>
      <c r="E6" s="132"/>
    </row>
    <row r="7" spans="1:5">
      <c r="B7" s="135" t="s">
        <v>5</v>
      </c>
      <c r="C7" s="132"/>
      <c r="D7" s="132"/>
      <c r="E7" s="132"/>
    </row>
    <row r="8" spans="1:5" ht="11.25" customHeight="1"/>
    <row r="9" spans="1:5" ht="30">
      <c r="A9" s="1"/>
      <c r="B9" s="1"/>
      <c r="C9" s="1" t="s">
        <v>6</v>
      </c>
      <c r="D9" s="1" t="s">
        <v>7</v>
      </c>
      <c r="E9" s="1" t="s">
        <v>8</v>
      </c>
    </row>
    <row r="10" spans="1:5">
      <c r="A10" s="2"/>
      <c r="B10" s="111" t="s">
        <v>9</v>
      </c>
      <c r="C10" s="109">
        <f>+C11+C12</f>
        <v>45493503</v>
      </c>
      <c r="D10" s="109">
        <f>+D11+D12</f>
        <v>44752061</v>
      </c>
      <c r="E10" s="109">
        <f>+E11+E12</f>
        <v>44734723</v>
      </c>
    </row>
    <row r="11" spans="1:5">
      <c r="A11" s="3">
        <v>6</v>
      </c>
      <c r="B11" s="2" t="s">
        <v>10</v>
      </c>
      <c r="C11" s="4">
        <v>45483503</v>
      </c>
      <c r="D11" s="4">
        <v>44741061</v>
      </c>
      <c r="E11" s="4">
        <v>44722723</v>
      </c>
    </row>
    <row r="12" spans="1:5">
      <c r="A12" s="3">
        <v>7</v>
      </c>
      <c r="B12" s="5" t="s">
        <v>11</v>
      </c>
      <c r="C12" s="4">
        <v>10000</v>
      </c>
      <c r="D12" s="4">
        <v>11000</v>
      </c>
      <c r="E12" s="4">
        <v>12000</v>
      </c>
    </row>
    <row r="13" spans="1:5">
      <c r="A13" s="6"/>
      <c r="B13" s="112" t="s">
        <v>12</v>
      </c>
      <c r="C13" s="110">
        <f>+C14+C15</f>
        <v>46706150</v>
      </c>
      <c r="D13" s="110">
        <f>+D14+D15</f>
        <v>45136037</v>
      </c>
      <c r="E13" s="110">
        <f>+E14+E15</f>
        <v>44291501</v>
      </c>
    </row>
    <row r="14" spans="1:5">
      <c r="A14" s="6">
        <v>3</v>
      </c>
      <c r="B14" s="2" t="s">
        <v>13</v>
      </c>
      <c r="C14" s="7">
        <v>45676150</v>
      </c>
      <c r="D14" s="8">
        <v>44125037</v>
      </c>
      <c r="E14" s="8">
        <v>43279501</v>
      </c>
    </row>
    <row r="15" spans="1:5">
      <c r="A15" s="3">
        <v>4</v>
      </c>
      <c r="B15" s="5" t="s">
        <v>14</v>
      </c>
      <c r="C15" s="7">
        <v>1030000</v>
      </c>
      <c r="D15" s="8">
        <v>1011000</v>
      </c>
      <c r="E15" s="8">
        <v>1012000</v>
      </c>
    </row>
    <row r="16" spans="1:5" ht="30" customHeight="1">
      <c r="A16" s="2"/>
      <c r="B16" s="111" t="s">
        <v>15</v>
      </c>
      <c r="C16" s="109">
        <f>+C10-C13</f>
        <v>-1212647</v>
      </c>
      <c r="D16" s="109">
        <f>+D10-D13</f>
        <v>-383976</v>
      </c>
      <c r="E16" s="109">
        <f>+E10-E13</f>
        <v>443222</v>
      </c>
    </row>
    <row r="17" spans="1:5" ht="15" customHeight="1">
      <c r="A17" s="9"/>
      <c r="B17" s="131"/>
      <c r="C17" s="132"/>
      <c r="D17" s="132"/>
      <c r="E17" s="132"/>
    </row>
    <row r="18" spans="1:5" ht="28.5" customHeight="1">
      <c r="A18" s="10"/>
      <c r="B18" s="10"/>
      <c r="C18" s="10" t="s">
        <v>6</v>
      </c>
      <c r="D18" s="10" t="s">
        <v>7</v>
      </c>
      <c r="E18" s="10" t="s">
        <v>8</v>
      </c>
    </row>
    <row r="19" spans="1:5" ht="30">
      <c r="A19" s="11" t="s">
        <v>16</v>
      </c>
      <c r="B19" s="115" t="s">
        <v>17</v>
      </c>
      <c r="C19" s="113">
        <v>3263460</v>
      </c>
      <c r="D19" s="114">
        <f>-C20</f>
        <v>2050813</v>
      </c>
      <c r="E19" s="114">
        <f>-D20</f>
        <v>1666837</v>
      </c>
    </row>
    <row r="20" spans="1:5" ht="30">
      <c r="A20" s="11" t="s">
        <v>18</v>
      </c>
      <c r="B20" s="11" t="s">
        <v>19</v>
      </c>
      <c r="C20" s="12">
        <v>-2050813</v>
      </c>
      <c r="D20" s="12">
        <v>-1666837</v>
      </c>
      <c r="E20" s="13">
        <v>-2110059</v>
      </c>
    </row>
    <row r="21" spans="1:5" ht="15" customHeight="1">
      <c r="A21" s="9"/>
      <c r="B21" s="131"/>
      <c r="C21" s="132"/>
      <c r="D21" s="132"/>
      <c r="E21" s="132"/>
    </row>
    <row r="22" spans="1:5" ht="25.5" customHeight="1">
      <c r="A22" s="10"/>
      <c r="B22" s="10"/>
      <c r="C22" s="10" t="s">
        <v>6</v>
      </c>
      <c r="D22" s="10" t="s">
        <v>7</v>
      </c>
      <c r="E22" s="10" t="s">
        <v>8</v>
      </c>
    </row>
    <row r="23" spans="1:5" ht="30">
      <c r="A23" s="14">
        <v>8</v>
      </c>
      <c r="B23" s="15" t="s">
        <v>20</v>
      </c>
      <c r="C23" s="16">
        <v>0</v>
      </c>
      <c r="D23" s="16">
        <v>0</v>
      </c>
      <c r="E23" s="16">
        <v>0</v>
      </c>
    </row>
    <row r="24" spans="1:5" ht="30">
      <c r="A24" s="14">
        <v>5</v>
      </c>
      <c r="B24" s="15" t="s">
        <v>21</v>
      </c>
      <c r="C24" s="16">
        <v>0</v>
      </c>
      <c r="D24" s="16">
        <v>0</v>
      </c>
      <c r="E24" s="16">
        <v>0</v>
      </c>
    </row>
    <row r="25" spans="1:5" ht="14.25" customHeight="1">
      <c r="A25" s="15"/>
      <c r="B25" s="15" t="s">
        <v>22</v>
      </c>
      <c r="C25" s="17">
        <f>+C23-C24</f>
        <v>0</v>
      </c>
      <c r="D25" s="17">
        <f>+D23-D24</f>
        <v>0</v>
      </c>
      <c r="E25" s="17">
        <f>+E23-E24</f>
        <v>0</v>
      </c>
    </row>
    <row r="26" spans="1:5" ht="15" customHeight="1">
      <c r="A26" s="9"/>
      <c r="B26" s="131"/>
      <c r="C26" s="132"/>
      <c r="D26" s="132"/>
      <c r="E26" s="132"/>
    </row>
    <row r="27" spans="1:5" ht="30">
      <c r="A27" s="18"/>
      <c r="B27" s="18" t="s">
        <v>23</v>
      </c>
      <c r="C27" s="19">
        <f>+C16+C19+C20+C25</f>
        <v>0</v>
      </c>
      <c r="D27" s="19">
        <f>+D16+D19+D20+D25</f>
        <v>0</v>
      </c>
      <c r="E27" s="19">
        <f>+E16+E19+E20+E25</f>
        <v>0</v>
      </c>
    </row>
    <row r="28" spans="1:5" ht="10.5" customHeight="1">
      <c r="A28" s="20"/>
      <c r="B28" s="20"/>
      <c r="C28" s="21"/>
      <c r="D28" s="21"/>
      <c r="E28" s="21"/>
    </row>
    <row r="29" spans="1:5">
      <c r="D29" t="s">
        <v>104</v>
      </c>
    </row>
    <row r="30" spans="1:5">
      <c r="D30" t="s">
        <v>105</v>
      </c>
    </row>
  </sheetData>
  <mergeCells count="9">
    <mergeCell ref="B17:E17"/>
    <mergeCell ref="B21:E21"/>
    <mergeCell ref="B26:E26"/>
    <mergeCell ref="C1:E1"/>
    <mergeCell ref="C2:E2"/>
    <mergeCell ref="C3:E3"/>
    <mergeCell ref="C4:E4"/>
    <mergeCell ref="B6:E6"/>
    <mergeCell ref="B7:E7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tabSelected="1" workbookViewId="0">
      <selection activeCell="N4" sqref="N4"/>
    </sheetView>
  </sheetViews>
  <sheetFormatPr defaultRowHeight="15"/>
  <cols>
    <col min="2" max="2" width="39.140625" customWidth="1"/>
    <col min="3" max="3" width="10.42578125" customWidth="1"/>
    <col min="4" max="6" width="10.7109375" customWidth="1"/>
    <col min="7" max="7" width="8.28515625" customWidth="1"/>
    <col min="8" max="8" width="10.7109375" customWidth="1"/>
    <col min="9" max="9" width="8" customWidth="1"/>
    <col min="10" max="11" width="10.7109375" customWidth="1"/>
    <col min="12" max="12" width="14.42578125" customWidth="1"/>
    <col min="14" max="14" width="11.140625" customWidth="1"/>
    <col min="15" max="16" width="9.140625" customWidth="1"/>
    <col min="18" max="18" width="9.140625" customWidth="1"/>
  </cols>
  <sheetData>
    <row r="1" spans="1:19" ht="18.75" customHeight="1">
      <c r="D1" s="142" t="s">
        <v>24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3" spans="1:19" ht="34.5" customHeight="1">
      <c r="A3" s="139" t="s">
        <v>25</v>
      </c>
      <c r="B3" s="140"/>
      <c r="C3" s="141" t="s">
        <v>26</v>
      </c>
      <c r="D3" s="138"/>
      <c r="E3" s="138"/>
      <c r="F3" s="138"/>
      <c r="G3" s="138"/>
      <c r="H3" s="138"/>
      <c r="I3" s="138"/>
      <c r="J3" s="138"/>
      <c r="K3" s="138"/>
    </row>
    <row r="4" spans="1:19" ht="105.75" customHeight="1">
      <c r="A4" s="22" t="s">
        <v>27</v>
      </c>
      <c r="B4" s="55" t="s">
        <v>28</v>
      </c>
      <c r="C4" s="24" t="s">
        <v>29</v>
      </c>
      <c r="D4" s="60" t="s">
        <v>30</v>
      </c>
      <c r="E4" s="24" t="s">
        <v>31</v>
      </c>
      <c r="F4" s="24" t="s">
        <v>32</v>
      </c>
      <c r="G4" s="24" t="s">
        <v>33</v>
      </c>
      <c r="H4" s="24" t="s">
        <v>34</v>
      </c>
      <c r="I4" s="42" t="s">
        <v>35</v>
      </c>
      <c r="J4" s="24" t="s">
        <v>36</v>
      </c>
      <c r="K4" s="24" t="s">
        <v>37</v>
      </c>
    </row>
    <row r="5" spans="1:19">
      <c r="A5" s="25"/>
      <c r="B5" s="56" t="s">
        <v>16</v>
      </c>
      <c r="C5" s="54">
        <f>D5+E5+F5+G5+H5+I5+J5+K5</f>
        <v>3263460</v>
      </c>
      <c r="D5" s="61"/>
      <c r="E5" s="27">
        <v>1982044</v>
      </c>
      <c r="F5" s="27">
        <v>1281416</v>
      </c>
      <c r="G5" s="27"/>
      <c r="H5" s="27"/>
      <c r="I5" s="27"/>
      <c r="J5" s="27"/>
      <c r="K5" s="27"/>
    </row>
    <row r="6" spans="1:19" ht="16.5" customHeight="1">
      <c r="A6" s="33"/>
      <c r="B6" s="68" t="s">
        <v>38</v>
      </c>
      <c r="C6" s="34">
        <f>D6+E6+F6+G6+H6+I6+J6+K6</f>
        <v>45493503</v>
      </c>
      <c r="D6" s="71">
        <f t="shared" ref="D6:K6" si="0">D17+D19</f>
        <v>36772748</v>
      </c>
      <c r="E6" s="34">
        <f t="shared" si="0"/>
        <v>3053795</v>
      </c>
      <c r="F6" s="34">
        <f t="shared" si="0"/>
        <v>4506960</v>
      </c>
      <c r="G6" s="34">
        <f t="shared" si="0"/>
        <v>0</v>
      </c>
      <c r="H6" s="34">
        <f t="shared" si="0"/>
        <v>1100000</v>
      </c>
      <c r="I6" s="34">
        <f t="shared" si="0"/>
        <v>0</v>
      </c>
      <c r="J6" s="34">
        <f t="shared" si="0"/>
        <v>50000</v>
      </c>
      <c r="K6" s="34">
        <f t="shared" si="0"/>
        <v>10000</v>
      </c>
    </row>
    <row r="7" spans="1:19" ht="15" customHeight="1">
      <c r="A7" s="25"/>
      <c r="B7" s="56" t="s">
        <v>39</v>
      </c>
      <c r="C7" s="54">
        <f>D7+E7+F7+G7+H7+I7+J7+K7</f>
        <v>-2050813</v>
      </c>
      <c r="D7" s="72"/>
      <c r="E7" s="28">
        <v>-1597692</v>
      </c>
      <c r="F7" s="28">
        <v>-453121</v>
      </c>
      <c r="G7" s="28"/>
      <c r="H7" s="28"/>
      <c r="I7" s="28"/>
      <c r="J7" s="28"/>
      <c r="K7" s="28"/>
    </row>
    <row r="8" spans="1:19" ht="15" customHeight="1">
      <c r="A8" s="46"/>
      <c r="B8" s="69" t="s">
        <v>40</v>
      </c>
      <c r="C8" s="47">
        <f>D8+E8+F8+G8+H8+I8+J8+K8</f>
        <v>46706150</v>
      </c>
      <c r="D8" s="73">
        <f t="shared" ref="D8:K8" si="1">D5+D6+D7</f>
        <v>36772748</v>
      </c>
      <c r="E8" s="47">
        <f t="shared" si="1"/>
        <v>3438147</v>
      </c>
      <c r="F8" s="47">
        <f t="shared" si="1"/>
        <v>5335255</v>
      </c>
      <c r="G8" s="47">
        <f t="shared" si="1"/>
        <v>0</v>
      </c>
      <c r="H8" s="47">
        <f t="shared" si="1"/>
        <v>1100000</v>
      </c>
      <c r="I8" s="47">
        <f t="shared" si="1"/>
        <v>0</v>
      </c>
      <c r="J8" s="47">
        <f t="shared" si="1"/>
        <v>50000</v>
      </c>
      <c r="K8" s="47">
        <f t="shared" si="1"/>
        <v>10000</v>
      </c>
    </row>
    <row r="9" spans="1:19" ht="15.75" thickBot="1">
      <c r="A9" s="45"/>
      <c r="B9" s="74" t="s">
        <v>41</v>
      </c>
      <c r="C9" s="77">
        <f>D9+E9+F9+H9+G9+I9+J9+K9</f>
        <v>46706150</v>
      </c>
      <c r="D9" s="74">
        <v>36772748</v>
      </c>
      <c r="E9" s="75">
        <v>3438147</v>
      </c>
      <c r="F9" s="75">
        <v>5335255</v>
      </c>
      <c r="G9" s="75"/>
      <c r="H9" s="75">
        <v>1100000</v>
      </c>
      <c r="I9" s="75"/>
      <c r="J9" s="75">
        <v>50000</v>
      </c>
      <c r="K9" s="75">
        <v>10000</v>
      </c>
    </row>
    <row r="10" spans="1:19" ht="25.5" customHeight="1" thickTop="1">
      <c r="A10" s="29" t="s">
        <v>42</v>
      </c>
      <c r="B10" s="70" t="s">
        <v>43</v>
      </c>
      <c r="C10" s="76">
        <f>D10+E10+F10+G10+H10+I10+J10+K10</f>
        <v>0</v>
      </c>
      <c r="D10" s="64"/>
      <c r="E10" s="30"/>
      <c r="F10" s="30"/>
      <c r="G10" s="30"/>
      <c r="H10" s="30"/>
      <c r="I10" s="30"/>
      <c r="J10" s="30"/>
      <c r="K10" s="30"/>
    </row>
    <row r="11" spans="1:19" ht="25.5" customHeight="1">
      <c r="A11" s="29" t="s">
        <v>106</v>
      </c>
      <c r="B11" s="26" t="s">
        <v>107</v>
      </c>
      <c r="C11" s="76">
        <f>D11+E11+F11+G11+H11+I11+J11+K11</f>
        <v>80000</v>
      </c>
      <c r="D11" s="64"/>
      <c r="E11" s="30"/>
      <c r="F11" s="30"/>
      <c r="G11" s="30"/>
      <c r="H11" s="30">
        <v>80000</v>
      </c>
      <c r="I11" s="30"/>
      <c r="J11" s="30"/>
      <c r="K11" s="30"/>
    </row>
    <row r="12" spans="1:19" ht="25.5" customHeight="1">
      <c r="A12" s="25" t="s">
        <v>44</v>
      </c>
      <c r="B12" s="56" t="s">
        <v>45</v>
      </c>
      <c r="C12" s="54">
        <f>D12+E12+F12+G12+H12+I12+J12+K12</f>
        <v>1020000</v>
      </c>
      <c r="D12" s="61"/>
      <c r="E12" s="27"/>
      <c r="F12" s="27"/>
      <c r="G12" s="27"/>
      <c r="H12" s="27">
        <v>1020000</v>
      </c>
      <c r="I12" s="27"/>
      <c r="J12" s="27"/>
      <c r="K12" s="27"/>
    </row>
    <row r="13" spans="1:19" ht="25.5" customHeight="1">
      <c r="A13" s="25" t="s">
        <v>46</v>
      </c>
      <c r="B13" s="56" t="s">
        <v>47</v>
      </c>
      <c r="C13" s="54">
        <f>D13+E13+F13+G13+H13+I13+J13+K13</f>
        <v>4506960</v>
      </c>
      <c r="D13" s="61"/>
      <c r="E13" s="27"/>
      <c r="F13" s="27">
        <v>4506960</v>
      </c>
      <c r="G13" s="27"/>
      <c r="H13" s="27"/>
      <c r="I13" s="27"/>
      <c r="J13" s="27"/>
      <c r="K13" s="27"/>
    </row>
    <row r="14" spans="1:19" ht="25.5">
      <c r="A14" s="25" t="s">
        <v>48</v>
      </c>
      <c r="B14" s="56" t="s">
        <v>49</v>
      </c>
      <c r="C14" s="54">
        <f>D14+E14+F14+H14+G14+I14+J14+K14</f>
        <v>3053795</v>
      </c>
      <c r="D14" s="61"/>
      <c r="E14" s="27">
        <v>3053795</v>
      </c>
      <c r="F14" s="27"/>
      <c r="G14" s="27"/>
      <c r="H14" s="27"/>
      <c r="I14" s="27"/>
      <c r="J14" s="27"/>
      <c r="K14" s="27"/>
    </row>
    <row r="15" spans="1:19" ht="25.5">
      <c r="A15" s="25" t="s">
        <v>50</v>
      </c>
      <c r="B15" s="56" t="s">
        <v>51</v>
      </c>
      <c r="C15" s="54">
        <f>D15+E15+F15+G15+H15+I15+J15+K15</f>
        <v>50000</v>
      </c>
      <c r="D15" s="61"/>
      <c r="E15" s="27"/>
      <c r="F15" s="27"/>
      <c r="G15" s="27"/>
      <c r="H15" s="27"/>
      <c r="I15" s="27"/>
      <c r="J15" s="27">
        <v>50000</v>
      </c>
      <c r="K15" s="27"/>
    </row>
    <row r="16" spans="1:19" ht="25.5">
      <c r="A16" s="25" t="s">
        <v>52</v>
      </c>
      <c r="B16" s="56" t="s">
        <v>53</v>
      </c>
      <c r="C16" s="54">
        <f>D16+E16+F16+G16+H16+I16+J16+K16</f>
        <v>36772748</v>
      </c>
      <c r="D16" s="61">
        <v>36772748</v>
      </c>
      <c r="E16" s="27"/>
      <c r="F16" s="27"/>
      <c r="G16" s="27"/>
      <c r="H16" s="27"/>
      <c r="I16" s="27"/>
      <c r="J16" s="27"/>
      <c r="K16" s="27"/>
    </row>
    <row r="17" spans="1:11">
      <c r="A17" s="38" t="s">
        <v>54</v>
      </c>
      <c r="B17" s="57" t="s">
        <v>55</v>
      </c>
      <c r="C17" s="67">
        <f>D17+E17+F17+G17+H17+I17+J17+K17</f>
        <v>45483503</v>
      </c>
      <c r="D17" s="62">
        <f t="shared" ref="D17:K17" si="2">SUM(D10:D16)</f>
        <v>36772748</v>
      </c>
      <c r="E17" s="40">
        <f t="shared" si="2"/>
        <v>3053795</v>
      </c>
      <c r="F17" s="40">
        <f t="shared" si="2"/>
        <v>4506960</v>
      </c>
      <c r="G17" s="40">
        <f t="shared" si="2"/>
        <v>0</v>
      </c>
      <c r="H17" s="40">
        <f t="shared" si="2"/>
        <v>1100000</v>
      </c>
      <c r="I17" s="40">
        <f t="shared" si="2"/>
        <v>0</v>
      </c>
      <c r="J17" s="40">
        <f t="shared" si="2"/>
        <v>50000</v>
      </c>
      <c r="K17" s="40">
        <f t="shared" si="2"/>
        <v>0</v>
      </c>
    </row>
    <row r="18" spans="1:11">
      <c r="A18" s="25" t="s">
        <v>56</v>
      </c>
      <c r="B18" s="59" t="s">
        <v>57</v>
      </c>
      <c r="C18" s="54">
        <f>D18+E18+F18+G18+H18+I18+J18+K18</f>
        <v>10000</v>
      </c>
      <c r="D18" s="61"/>
      <c r="E18" s="27"/>
      <c r="F18" s="27"/>
      <c r="G18" s="27"/>
      <c r="H18" s="27"/>
      <c r="I18" s="27"/>
      <c r="J18" s="27"/>
      <c r="K18" s="27">
        <v>10000</v>
      </c>
    </row>
    <row r="19" spans="1:11">
      <c r="A19" s="38" t="s">
        <v>58</v>
      </c>
      <c r="B19" s="57" t="s">
        <v>55</v>
      </c>
      <c r="C19" s="129">
        <f>D19+E19+F19+G19+H19+I19+J19+K19</f>
        <v>10000</v>
      </c>
      <c r="D19" s="62">
        <f t="shared" ref="D19:K19" si="3">SUM(D18:D18)</f>
        <v>0</v>
      </c>
      <c r="E19" s="40">
        <f t="shared" si="3"/>
        <v>0</v>
      </c>
      <c r="F19" s="40">
        <f t="shared" si="3"/>
        <v>0</v>
      </c>
      <c r="G19" s="40">
        <f t="shared" si="3"/>
        <v>0</v>
      </c>
      <c r="H19" s="40">
        <f t="shared" si="3"/>
        <v>0</v>
      </c>
      <c r="I19" s="40">
        <f t="shared" si="3"/>
        <v>0</v>
      </c>
      <c r="J19" s="40">
        <f t="shared" si="3"/>
        <v>0</v>
      </c>
      <c r="K19" s="40">
        <f t="shared" si="3"/>
        <v>10000</v>
      </c>
    </row>
    <row r="20" spans="1:11">
      <c r="A20" s="136" t="s">
        <v>59</v>
      </c>
      <c r="B20" s="139"/>
      <c r="C20" s="130">
        <f>C10+C11+C12+C13+C14+C15+C16+C18</f>
        <v>45493503</v>
      </c>
      <c r="D20" s="65">
        <f>D10+D12+D13+D14+D15+D16+D18</f>
        <v>36772748</v>
      </c>
      <c r="E20" s="32">
        <f>E10+E12+E13+E14+E15+E16+E18</f>
        <v>3053795</v>
      </c>
      <c r="F20" s="32">
        <f>F10+F12+F13+F14+F15+F16+F18</f>
        <v>4506960</v>
      </c>
      <c r="G20" s="32">
        <f>G10+G12+G13+G15+G14+G16+G18</f>
        <v>0</v>
      </c>
      <c r="H20" s="32">
        <v>1100000</v>
      </c>
      <c r="I20" s="32">
        <f>I10+I12+I13+I14+I15+I16+I18</f>
        <v>0</v>
      </c>
      <c r="J20" s="32">
        <f>J10+J12+J13+J14+J15+J16+J18</f>
        <v>50000</v>
      </c>
      <c r="K20" s="32">
        <f>K10+K12+K13+K14+K15+K16+K18</f>
        <v>10000</v>
      </c>
    </row>
    <row r="22" spans="1:11" ht="30" customHeight="1">
      <c r="A22" s="139" t="s">
        <v>25</v>
      </c>
      <c r="B22" s="140"/>
      <c r="C22" s="141" t="s">
        <v>60</v>
      </c>
      <c r="D22" s="138"/>
      <c r="E22" s="138"/>
      <c r="F22" s="138"/>
      <c r="G22" s="138"/>
      <c r="H22" s="138"/>
      <c r="I22" s="138"/>
      <c r="J22" s="138"/>
      <c r="K22" s="138"/>
    </row>
    <row r="23" spans="1:11" ht="102">
      <c r="A23" s="22" t="s">
        <v>27</v>
      </c>
      <c r="B23" s="55" t="s">
        <v>28</v>
      </c>
      <c r="C23" s="24" t="s">
        <v>29</v>
      </c>
      <c r="D23" s="60" t="s">
        <v>30</v>
      </c>
      <c r="E23" s="24" t="s">
        <v>31</v>
      </c>
      <c r="F23" s="24" t="s">
        <v>32</v>
      </c>
      <c r="G23" s="24" t="s">
        <v>33</v>
      </c>
      <c r="H23" s="24" t="s">
        <v>34</v>
      </c>
      <c r="I23" s="42" t="s">
        <v>35</v>
      </c>
      <c r="J23" s="24" t="s">
        <v>36</v>
      </c>
      <c r="K23" s="24" t="s">
        <v>37</v>
      </c>
    </row>
    <row r="24" spans="1:11">
      <c r="A24" s="25"/>
      <c r="B24" s="56" t="s">
        <v>16</v>
      </c>
      <c r="C24" s="54">
        <f>D24+E24+F24+G24+H24+I24+J24+K24</f>
        <v>2050813</v>
      </c>
      <c r="D24" s="61"/>
      <c r="E24" s="27">
        <v>1597692</v>
      </c>
      <c r="F24" s="27">
        <v>453121</v>
      </c>
      <c r="G24" s="27"/>
      <c r="H24" s="27"/>
      <c r="I24" s="27"/>
      <c r="J24" s="27"/>
      <c r="K24" s="27"/>
    </row>
    <row r="25" spans="1:11">
      <c r="A25" s="38"/>
      <c r="B25" s="57" t="s">
        <v>38</v>
      </c>
      <c r="C25" s="67">
        <f t="shared" ref="C25:K25" si="4">C36+C38</f>
        <v>44752061</v>
      </c>
      <c r="D25" s="62">
        <f t="shared" si="4"/>
        <v>36922678</v>
      </c>
      <c r="E25" s="40">
        <f t="shared" si="4"/>
        <v>2553795</v>
      </c>
      <c r="F25" s="40">
        <f t="shared" si="4"/>
        <v>4104588</v>
      </c>
      <c r="G25" s="40">
        <f t="shared" si="4"/>
        <v>0</v>
      </c>
      <c r="H25" s="40">
        <f t="shared" si="4"/>
        <v>1110000</v>
      </c>
      <c r="I25" s="40">
        <f t="shared" si="4"/>
        <v>0</v>
      </c>
      <c r="J25" s="40">
        <f t="shared" si="4"/>
        <v>50000</v>
      </c>
      <c r="K25" s="40">
        <f t="shared" si="4"/>
        <v>11000</v>
      </c>
    </row>
    <row r="26" spans="1:11">
      <c r="A26" s="25"/>
      <c r="B26" s="56" t="s">
        <v>39</v>
      </c>
      <c r="C26" s="54">
        <f>D26+E26+F26+G26+H26+I26+J26+K26</f>
        <v>-1666837</v>
      </c>
      <c r="D26" s="61">
        <v>0</v>
      </c>
      <c r="E26" s="27">
        <v>-927874</v>
      </c>
      <c r="F26" s="27">
        <v>-738963</v>
      </c>
      <c r="G26" s="27"/>
      <c r="H26" s="27"/>
      <c r="I26" s="27"/>
      <c r="J26" s="27"/>
      <c r="K26" s="27"/>
    </row>
    <row r="27" spans="1:11">
      <c r="A27" s="36"/>
      <c r="B27" s="58" t="s">
        <v>40</v>
      </c>
      <c r="C27" s="66">
        <f t="shared" ref="C27" si="5">SUM(D27:P27)</f>
        <v>45136037</v>
      </c>
      <c r="D27" s="63">
        <f t="shared" ref="D27:K27" si="6">D24+D25+D26</f>
        <v>36922678</v>
      </c>
      <c r="E27" s="48">
        <f t="shared" si="6"/>
        <v>3223613</v>
      </c>
      <c r="F27" s="48">
        <f t="shared" si="6"/>
        <v>3818746</v>
      </c>
      <c r="G27" s="48">
        <f t="shared" si="6"/>
        <v>0</v>
      </c>
      <c r="H27" s="48">
        <f t="shared" si="6"/>
        <v>1110000</v>
      </c>
      <c r="I27" s="48">
        <f t="shared" si="6"/>
        <v>0</v>
      </c>
      <c r="J27" s="48">
        <f t="shared" si="6"/>
        <v>50000</v>
      </c>
      <c r="K27" s="48">
        <f t="shared" si="6"/>
        <v>11000</v>
      </c>
    </row>
    <row r="28" spans="1:11" ht="15.75" thickBot="1">
      <c r="A28" s="45"/>
      <c r="B28" s="74" t="s">
        <v>41</v>
      </c>
      <c r="C28" s="77">
        <f t="shared" ref="C28:C38" si="7">D28+E28+F28+G28+H28+I28+J28+K28</f>
        <v>45136037</v>
      </c>
      <c r="D28" s="74">
        <v>36922678</v>
      </c>
      <c r="E28" s="74">
        <v>3223613</v>
      </c>
      <c r="F28" s="74">
        <v>3818746</v>
      </c>
      <c r="G28" s="74"/>
      <c r="H28" s="74">
        <v>1110000</v>
      </c>
      <c r="I28" s="74"/>
      <c r="J28" s="74">
        <v>50000</v>
      </c>
      <c r="K28" s="74">
        <v>11000</v>
      </c>
    </row>
    <row r="29" spans="1:11" ht="25.5" customHeight="1" thickTop="1">
      <c r="A29" s="119" t="s">
        <v>42</v>
      </c>
      <c r="B29" s="70" t="s">
        <v>43</v>
      </c>
      <c r="C29" s="54">
        <f t="shared" si="7"/>
        <v>0</v>
      </c>
      <c r="D29" s="120"/>
      <c r="E29" s="120"/>
      <c r="F29" s="120"/>
      <c r="G29" s="120"/>
      <c r="H29" s="120"/>
      <c r="I29" s="120"/>
      <c r="J29" s="120"/>
      <c r="K29" s="120"/>
    </row>
    <row r="30" spans="1:11" ht="25.5" customHeight="1">
      <c r="A30" s="25" t="s">
        <v>106</v>
      </c>
      <c r="B30" s="26" t="s">
        <v>107</v>
      </c>
      <c r="C30" s="54">
        <f t="shared" si="7"/>
        <v>90000</v>
      </c>
      <c r="D30" s="27"/>
      <c r="E30" s="27"/>
      <c r="F30" s="27"/>
      <c r="G30" s="27"/>
      <c r="H30" s="27">
        <v>90000</v>
      </c>
      <c r="I30" s="27"/>
      <c r="J30" s="27"/>
      <c r="K30" s="27"/>
    </row>
    <row r="31" spans="1:11" ht="25.5" customHeight="1">
      <c r="A31" s="25" t="s">
        <v>44</v>
      </c>
      <c r="B31" s="56" t="s">
        <v>45</v>
      </c>
      <c r="C31" s="54">
        <f t="shared" si="7"/>
        <v>1020000</v>
      </c>
      <c r="D31" s="61"/>
      <c r="E31" s="27"/>
      <c r="F31" s="27"/>
      <c r="G31" s="27"/>
      <c r="H31" s="27">
        <v>1020000</v>
      </c>
      <c r="I31" s="27"/>
      <c r="J31" s="27"/>
      <c r="K31" s="27"/>
    </row>
    <row r="32" spans="1:11" ht="25.5" customHeight="1">
      <c r="A32" s="25" t="s">
        <v>46</v>
      </c>
      <c r="B32" s="56" t="s">
        <v>47</v>
      </c>
      <c r="C32" s="54">
        <f t="shared" si="7"/>
        <v>4104588</v>
      </c>
      <c r="D32" s="61"/>
      <c r="E32" s="27"/>
      <c r="F32" s="27">
        <v>4104588</v>
      </c>
      <c r="G32" s="27"/>
      <c r="H32" s="27"/>
      <c r="I32" s="27"/>
      <c r="J32" s="27"/>
      <c r="K32" s="27"/>
    </row>
    <row r="33" spans="1:11" ht="25.5" customHeight="1">
      <c r="A33" s="25" t="s">
        <v>48</v>
      </c>
      <c r="B33" s="59" t="s">
        <v>108</v>
      </c>
      <c r="C33" s="54">
        <f t="shared" si="7"/>
        <v>2553795</v>
      </c>
      <c r="D33" s="61"/>
      <c r="E33" s="27">
        <v>2553795</v>
      </c>
      <c r="F33" s="27"/>
      <c r="G33" s="27"/>
      <c r="H33" s="27"/>
      <c r="I33" s="27"/>
      <c r="J33" s="27"/>
      <c r="K33" s="27"/>
    </row>
    <row r="34" spans="1:11" ht="25.5" customHeight="1">
      <c r="A34" s="25" t="s">
        <v>50</v>
      </c>
      <c r="B34" s="56" t="s">
        <v>51</v>
      </c>
      <c r="C34" s="54">
        <f t="shared" si="7"/>
        <v>50000</v>
      </c>
      <c r="D34" s="61"/>
      <c r="E34" s="27"/>
      <c r="F34" s="27"/>
      <c r="G34" s="27"/>
      <c r="H34" s="27"/>
      <c r="I34" s="27"/>
      <c r="J34" s="27">
        <v>50000</v>
      </c>
      <c r="K34" s="27"/>
    </row>
    <row r="35" spans="1:11" ht="25.5" customHeight="1">
      <c r="A35" s="25" t="s">
        <v>52</v>
      </c>
      <c r="B35" s="56" t="s">
        <v>53</v>
      </c>
      <c r="C35" s="54">
        <f t="shared" si="7"/>
        <v>36922678</v>
      </c>
      <c r="D35" s="61">
        <v>36922678</v>
      </c>
      <c r="E35" s="27"/>
      <c r="F35" s="27"/>
      <c r="G35" s="27"/>
      <c r="H35" s="27"/>
      <c r="I35" s="27"/>
      <c r="J35" s="27"/>
      <c r="K35" s="27"/>
    </row>
    <row r="36" spans="1:11">
      <c r="A36" s="38" t="s">
        <v>54</v>
      </c>
      <c r="B36" s="57" t="s">
        <v>55</v>
      </c>
      <c r="C36" s="67">
        <f t="shared" si="7"/>
        <v>44741061</v>
      </c>
      <c r="D36" s="62">
        <f t="shared" ref="D36:K36" si="8">SUM(D30:D35)</f>
        <v>36922678</v>
      </c>
      <c r="E36" s="40">
        <f t="shared" si="8"/>
        <v>2553795</v>
      </c>
      <c r="F36" s="40">
        <f t="shared" si="8"/>
        <v>4104588</v>
      </c>
      <c r="G36" s="40">
        <f t="shared" si="8"/>
        <v>0</v>
      </c>
      <c r="H36" s="40">
        <f t="shared" si="8"/>
        <v>1110000</v>
      </c>
      <c r="I36" s="40">
        <f t="shared" si="8"/>
        <v>0</v>
      </c>
      <c r="J36" s="40">
        <f t="shared" si="8"/>
        <v>50000</v>
      </c>
      <c r="K36" s="40">
        <f t="shared" si="8"/>
        <v>0</v>
      </c>
    </row>
    <row r="37" spans="1:11" ht="15" customHeight="1">
      <c r="A37" s="25" t="s">
        <v>56</v>
      </c>
      <c r="B37" s="59" t="s">
        <v>57</v>
      </c>
      <c r="C37" s="54">
        <f t="shared" si="7"/>
        <v>11000</v>
      </c>
      <c r="D37" s="61"/>
      <c r="E37" s="27"/>
      <c r="F37" s="27"/>
      <c r="G37" s="27"/>
      <c r="H37" s="27"/>
      <c r="I37" s="27"/>
      <c r="J37" s="27"/>
      <c r="K37" s="27">
        <v>11000</v>
      </c>
    </row>
    <row r="38" spans="1:11">
      <c r="A38" s="38" t="s">
        <v>58</v>
      </c>
      <c r="B38" s="57" t="s">
        <v>55</v>
      </c>
      <c r="C38" s="67">
        <f t="shared" si="7"/>
        <v>11000</v>
      </c>
      <c r="D38" s="62">
        <f t="shared" ref="D38:K38" si="9">SUM(D37:D37)</f>
        <v>0</v>
      </c>
      <c r="E38" s="40">
        <f t="shared" si="9"/>
        <v>0</v>
      </c>
      <c r="F38" s="40">
        <f t="shared" si="9"/>
        <v>0</v>
      </c>
      <c r="G38" s="40">
        <f t="shared" si="9"/>
        <v>0</v>
      </c>
      <c r="H38" s="40">
        <f t="shared" si="9"/>
        <v>0</v>
      </c>
      <c r="I38" s="40">
        <f t="shared" si="9"/>
        <v>0</v>
      </c>
      <c r="J38" s="40">
        <f t="shared" si="9"/>
        <v>0</v>
      </c>
      <c r="K38" s="40">
        <f t="shared" si="9"/>
        <v>11000</v>
      </c>
    </row>
    <row r="39" spans="1:11">
      <c r="A39" s="136" t="s">
        <v>59</v>
      </c>
      <c r="B39" s="139"/>
      <c r="C39" s="32">
        <f>C29+C30+C31+C32+C33+C34+C35+C37</f>
        <v>44752061</v>
      </c>
      <c r="D39" s="65">
        <f t="shared" ref="D39:K39" si="10">D30+D31+D33+D35+D37</f>
        <v>36922678</v>
      </c>
      <c r="E39" s="32">
        <f t="shared" si="10"/>
        <v>2553795</v>
      </c>
      <c r="F39" s="32">
        <v>4104588</v>
      </c>
      <c r="G39" s="32">
        <f t="shared" si="10"/>
        <v>0</v>
      </c>
      <c r="H39" s="32">
        <f t="shared" si="10"/>
        <v>1110000</v>
      </c>
      <c r="I39" s="32">
        <f t="shared" si="10"/>
        <v>0</v>
      </c>
      <c r="J39" s="32">
        <v>50000</v>
      </c>
      <c r="K39" s="32">
        <f t="shared" si="10"/>
        <v>11000</v>
      </c>
    </row>
    <row r="41" spans="1:11" ht="27" customHeight="1">
      <c r="A41" s="22"/>
      <c r="B41" s="22" t="s">
        <v>25</v>
      </c>
      <c r="C41" s="137" t="s">
        <v>62</v>
      </c>
      <c r="D41" s="138"/>
      <c r="E41" s="138"/>
      <c r="F41" s="138"/>
      <c r="G41" s="138"/>
      <c r="H41" s="138"/>
      <c r="I41" s="138"/>
      <c r="J41" s="138"/>
      <c r="K41" s="138"/>
    </row>
    <row r="42" spans="1:11" ht="102">
      <c r="A42" s="22" t="s">
        <v>27</v>
      </c>
      <c r="B42" s="22" t="s">
        <v>28</v>
      </c>
      <c r="C42" s="23" t="s">
        <v>29</v>
      </c>
      <c r="D42" s="41" t="s">
        <v>30</v>
      </c>
      <c r="E42" s="24" t="s">
        <v>31</v>
      </c>
      <c r="F42" s="24" t="s">
        <v>32</v>
      </c>
      <c r="G42" s="24" t="s">
        <v>33</v>
      </c>
      <c r="H42" s="24" t="s">
        <v>34</v>
      </c>
      <c r="I42" s="42" t="s">
        <v>35</v>
      </c>
      <c r="J42" s="24" t="s">
        <v>36</v>
      </c>
      <c r="K42" s="24" t="s">
        <v>37</v>
      </c>
    </row>
    <row r="43" spans="1:11">
      <c r="A43" s="25"/>
      <c r="B43" s="26" t="s">
        <v>16</v>
      </c>
      <c r="C43" s="54">
        <f t="shared" ref="C43:C54" si="11">D43+E43+F43+G43+H43+I43+J43+K43</f>
        <v>1666837</v>
      </c>
      <c r="D43" s="49"/>
      <c r="E43" s="49">
        <v>927874</v>
      </c>
      <c r="F43" s="49">
        <v>738963</v>
      </c>
      <c r="G43" s="49"/>
      <c r="H43" s="49"/>
      <c r="I43" s="49"/>
      <c r="J43" s="49"/>
      <c r="K43" s="49"/>
    </row>
    <row r="44" spans="1:11">
      <c r="A44" s="38"/>
      <c r="B44" s="39" t="s">
        <v>38</v>
      </c>
      <c r="C44" s="67">
        <f>C55+C57</f>
        <v>44734723</v>
      </c>
      <c r="D44" s="50">
        <f t="shared" ref="D44:K44" si="12">+D55+D57</f>
        <v>37144340</v>
      </c>
      <c r="E44" s="50">
        <f t="shared" si="12"/>
        <v>2053795</v>
      </c>
      <c r="F44" s="50">
        <f t="shared" si="12"/>
        <v>4354588</v>
      </c>
      <c r="G44" s="50">
        <f t="shared" si="12"/>
        <v>0</v>
      </c>
      <c r="H44" s="50">
        <f>H49+H50</f>
        <v>1120000</v>
      </c>
      <c r="I44" s="50">
        <f t="shared" si="12"/>
        <v>0</v>
      </c>
      <c r="J44" s="50">
        <v>50000</v>
      </c>
      <c r="K44" s="50">
        <f t="shared" si="12"/>
        <v>12000</v>
      </c>
    </row>
    <row r="45" spans="1:11">
      <c r="A45" s="25"/>
      <c r="B45" s="26" t="s">
        <v>39</v>
      </c>
      <c r="C45" s="54">
        <f t="shared" si="11"/>
        <v>-2110059</v>
      </c>
      <c r="D45" s="49">
        <v>0</v>
      </c>
      <c r="E45" s="49">
        <v>-1124263</v>
      </c>
      <c r="F45" s="49">
        <v>-985796</v>
      </c>
      <c r="G45" s="49"/>
      <c r="H45" s="49"/>
      <c r="I45" s="49"/>
      <c r="J45" s="49"/>
      <c r="K45" s="49"/>
    </row>
    <row r="46" spans="1:11">
      <c r="A46" s="36"/>
      <c r="B46" s="37" t="s">
        <v>40</v>
      </c>
      <c r="C46" s="51">
        <f t="shared" si="11"/>
        <v>44291501</v>
      </c>
      <c r="D46" s="51">
        <f t="shared" ref="D46:K46" si="13">D43+D44+D45</f>
        <v>37144340</v>
      </c>
      <c r="E46" s="51">
        <f t="shared" si="13"/>
        <v>1857406</v>
      </c>
      <c r="F46" s="51">
        <f t="shared" si="13"/>
        <v>4107755</v>
      </c>
      <c r="G46" s="51">
        <f t="shared" si="13"/>
        <v>0</v>
      </c>
      <c r="H46" s="51">
        <f t="shared" si="13"/>
        <v>1120000</v>
      </c>
      <c r="I46" s="51">
        <f t="shared" si="13"/>
        <v>0</v>
      </c>
      <c r="J46" s="51">
        <f t="shared" si="13"/>
        <v>50000</v>
      </c>
      <c r="K46" s="51">
        <f t="shared" si="13"/>
        <v>12000</v>
      </c>
    </row>
    <row r="47" spans="1:11" ht="15.75" thickBot="1">
      <c r="A47" s="45"/>
      <c r="B47" s="74" t="s">
        <v>41</v>
      </c>
      <c r="C47" s="74">
        <f t="shared" si="11"/>
        <v>44291501</v>
      </c>
      <c r="D47" s="74">
        <v>37144340</v>
      </c>
      <c r="E47" s="74">
        <v>1857406</v>
      </c>
      <c r="F47" s="74">
        <v>4107755</v>
      </c>
      <c r="G47" s="74"/>
      <c r="H47" s="74">
        <v>1120000</v>
      </c>
      <c r="I47" s="74"/>
      <c r="J47" s="74">
        <v>50000</v>
      </c>
      <c r="K47" s="74">
        <v>12000</v>
      </c>
    </row>
    <row r="48" spans="1:11" ht="25.5" customHeight="1" thickTop="1">
      <c r="A48" s="29" t="s">
        <v>42</v>
      </c>
      <c r="B48" s="44" t="s">
        <v>61</v>
      </c>
      <c r="C48" s="76">
        <f t="shared" si="11"/>
        <v>0</v>
      </c>
      <c r="D48" s="52"/>
      <c r="E48" s="52"/>
      <c r="F48" s="52"/>
      <c r="G48" s="52"/>
      <c r="H48" s="52"/>
      <c r="I48" s="52"/>
      <c r="J48" s="52"/>
      <c r="K48" s="52"/>
    </row>
    <row r="49" spans="1:11" ht="25.5" customHeight="1">
      <c r="A49" s="29" t="s">
        <v>106</v>
      </c>
      <c r="B49" s="26" t="s">
        <v>107</v>
      </c>
      <c r="C49" s="76">
        <f t="shared" si="11"/>
        <v>100000</v>
      </c>
      <c r="D49" s="52"/>
      <c r="E49" s="52"/>
      <c r="F49" s="52"/>
      <c r="G49" s="52"/>
      <c r="H49" s="52">
        <v>100000</v>
      </c>
      <c r="I49" s="52"/>
      <c r="J49" s="52"/>
      <c r="K49" s="52"/>
    </row>
    <row r="50" spans="1:11" ht="25.5" customHeight="1">
      <c r="A50" s="29" t="s">
        <v>44</v>
      </c>
      <c r="B50" s="56" t="s">
        <v>45</v>
      </c>
      <c r="C50" s="76">
        <f t="shared" si="11"/>
        <v>1020000</v>
      </c>
      <c r="D50" s="52"/>
      <c r="E50" s="52"/>
      <c r="F50" s="52"/>
      <c r="G50" s="52"/>
      <c r="H50" s="52">
        <v>1020000</v>
      </c>
      <c r="I50" s="52"/>
      <c r="J50" s="52"/>
      <c r="K50" s="52"/>
    </row>
    <row r="51" spans="1:11" ht="25.5" customHeight="1">
      <c r="A51" s="25" t="s">
        <v>46</v>
      </c>
      <c r="B51" s="56" t="s">
        <v>47</v>
      </c>
      <c r="C51" s="54">
        <f t="shared" si="11"/>
        <v>4354588</v>
      </c>
      <c r="D51" s="49"/>
      <c r="E51" s="49"/>
      <c r="F51" s="49">
        <v>4354588</v>
      </c>
      <c r="G51" s="49"/>
      <c r="H51" s="49"/>
      <c r="I51" s="49"/>
      <c r="J51" s="49"/>
      <c r="K51" s="49"/>
    </row>
    <row r="52" spans="1:11" ht="25.5" customHeight="1">
      <c r="A52" s="25" t="s">
        <v>48</v>
      </c>
      <c r="B52" s="31" t="s">
        <v>49</v>
      </c>
      <c r="C52" s="54">
        <f t="shared" si="11"/>
        <v>2053795</v>
      </c>
      <c r="D52" s="49"/>
      <c r="E52" s="49">
        <v>2053795</v>
      </c>
      <c r="F52" s="49"/>
      <c r="G52" s="49"/>
      <c r="H52" s="49"/>
      <c r="I52" s="49"/>
      <c r="J52" s="49"/>
      <c r="K52" s="49"/>
    </row>
    <row r="53" spans="1:11" ht="25.5" customHeight="1">
      <c r="A53" s="25" t="s">
        <v>50</v>
      </c>
      <c r="B53" s="56" t="s">
        <v>51</v>
      </c>
      <c r="C53" s="54">
        <f t="shared" si="11"/>
        <v>50000</v>
      </c>
      <c r="D53" s="49"/>
      <c r="E53" s="49"/>
      <c r="F53" s="49"/>
      <c r="G53" s="49"/>
      <c r="H53" s="49"/>
      <c r="I53" s="49"/>
      <c r="J53" s="49">
        <v>50000</v>
      </c>
      <c r="K53" s="49"/>
    </row>
    <row r="54" spans="1:11" ht="25.5" customHeight="1">
      <c r="A54" s="25" t="s">
        <v>52</v>
      </c>
      <c r="B54" s="56" t="s">
        <v>53</v>
      </c>
      <c r="C54" s="54">
        <f t="shared" si="11"/>
        <v>37144340</v>
      </c>
      <c r="D54" s="49">
        <v>37144340</v>
      </c>
      <c r="E54" s="49"/>
      <c r="F54" s="49"/>
      <c r="G54" s="49"/>
      <c r="H54" s="49"/>
      <c r="I54" s="49"/>
      <c r="J54" s="49"/>
      <c r="K54" s="49"/>
    </row>
    <row r="55" spans="1:11">
      <c r="A55" s="38" t="s">
        <v>54</v>
      </c>
      <c r="B55" s="39" t="s">
        <v>55</v>
      </c>
      <c r="C55" s="35">
        <f>SUM(C48:C54)</f>
        <v>44722723</v>
      </c>
      <c r="D55" s="50">
        <f>D48+D51+D52+D54</f>
        <v>37144340</v>
      </c>
      <c r="E55" s="50">
        <f>E48+E51+E52+E54</f>
        <v>2053795</v>
      </c>
      <c r="F55" s="50">
        <f>F48+F51+F52+F54</f>
        <v>4354588</v>
      </c>
      <c r="G55" s="50">
        <f>G48+G51+G52+G54</f>
        <v>0</v>
      </c>
      <c r="H55" s="50">
        <f>H48+H51+H52+H54</f>
        <v>0</v>
      </c>
      <c r="I55" s="50">
        <f>I48+I51+I52</f>
        <v>0</v>
      </c>
      <c r="J55" s="50">
        <f>J48+J51+J52+J54</f>
        <v>0</v>
      </c>
      <c r="K55" s="50">
        <v>0</v>
      </c>
    </row>
    <row r="56" spans="1:11">
      <c r="A56" s="25" t="s">
        <v>56</v>
      </c>
      <c r="B56" s="31" t="s">
        <v>57</v>
      </c>
      <c r="C56" s="54">
        <f t="shared" ref="C56:C57" si="14">SUM(D56:P56)</f>
        <v>12000</v>
      </c>
      <c r="D56" s="49"/>
      <c r="E56" s="49"/>
      <c r="F56" s="49"/>
      <c r="G56" s="49"/>
      <c r="H56" s="49"/>
      <c r="I56" s="49"/>
      <c r="J56" s="49"/>
      <c r="K56" s="49">
        <v>12000</v>
      </c>
    </row>
    <row r="57" spans="1:11">
      <c r="A57" s="38" t="s">
        <v>58</v>
      </c>
      <c r="B57" s="39" t="s">
        <v>55</v>
      </c>
      <c r="C57" s="67">
        <f t="shared" si="14"/>
        <v>12000</v>
      </c>
      <c r="D57" s="50">
        <f t="shared" ref="D57:K57" si="15">SUM(D56:D56)</f>
        <v>0</v>
      </c>
      <c r="E57" s="50">
        <f t="shared" si="15"/>
        <v>0</v>
      </c>
      <c r="F57" s="50">
        <f t="shared" si="15"/>
        <v>0</v>
      </c>
      <c r="G57" s="50">
        <f t="shared" si="15"/>
        <v>0</v>
      </c>
      <c r="H57" s="50">
        <f t="shared" si="15"/>
        <v>0</v>
      </c>
      <c r="I57" s="50">
        <f t="shared" si="15"/>
        <v>0</v>
      </c>
      <c r="J57" s="50">
        <f t="shared" si="15"/>
        <v>0</v>
      </c>
      <c r="K57" s="50">
        <f t="shared" si="15"/>
        <v>12000</v>
      </c>
    </row>
    <row r="58" spans="1:11">
      <c r="A58" s="136" t="s">
        <v>59</v>
      </c>
      <c r="B58" s="136"/>
      <c r="C58" s="32">
        <f>C48+C49+C50+C51+C52+C53+C54+C56</f>
        <v>44734723</v>
      </c>
      <c r="D58" s="53">
        <f t="shared" ref="D58:K58" si="16">D48+D51+D52+D54+D56</f>
        <v>37144340</v>
      </c>
      <c r="E58" s="53">
        <f t="shared" si="16"/>
        <v>2053795</v>
      </c>
      <c r="F58" s="53">
        <f t="shared" si="16"/>
        <v>4354588</v>
      </c>
      <c r="G58" s="53">
        <f t="shared" si="16"/>
        <v>0</v>
      </c>
      <c r="H58" s="53">
        <f t="shared" si="16"/>
        <v>0</v>
      </c>
      <c r="I58" s="53">
        <f t="shared" si="16"/>
        <v>0</v>
      </c>
      <c r="J58" s="53">
        <v>50000</v>
      </c>
      <c r="K58" s="53">
        <f t="shared" si="16"/>
        <v>12000</v>
      </c>
    </row>
    <row r="59" spans="1:11">
      <c r="D59" s="43"/>
      <c r="E59" s="43"/>
      <c r="F59" s="43"/>
      <c r="G59" s="43"/>
      <c r="H59" s="43"/>
      <c r="I59" s="43"/>
      <c r="J59" s="43"/>
      <c r="K59" s="43"/>
    </row>
  </sheetData>
  <mergeCells count="8">
    <mergeCell ref="A58:B58"/>
    <mergeCell ref="C41:K41"/>
    <mergeCell ref="A22:B22"/>
    <mergeCell ref="A39:B39"/>
    <mergeCell ref="C22:K22"/>
    <mergeCell ref="A3:B3"/>
    <mergeCell ref="C3:K3"/>
    <mergeCell ref="A20:B20"/>
  </mergeCells>
  <pageMargins left="0.7" right="0.7" top="0.75" bottom="0.75" header="0.3" footer="0.3"/>
  <pageSetup paperSize="9" scale="3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opLeftCell="A46" workbookViewId="0">
      <selection activeCell="J64" sqref="J64"/>
    </sheetView>
  </sheetViews>
  <sheetFormatPr defaultRowHeight="15"/>
  <cols>
    <col min="2" max="2" width="59" customWidth="1"/>
    <col min="3" max="6" width="10.7109375" customWidth="1"/>
    <col min="7" max="7" width="10.42578125" customWidth="1"/>
    <col min="8" max="10" width="10.7109375" customWidth="1"/>
    <col min="11" max="11" width="10.5703125" customWidth="1"/>
  </cols>
  <sheetData>
    <row r="1" spans="1:11" ht="18.75">
      <c r="E1" s="107" t="s">
        <v>98</v>
      </c>
    </row>
    <row r="2" spans="1:11" ht="89.25">
      <c r="A2" s="24" t="s">
        <v>63</v>
      </c>
      <c r="B2" s="24" t="s">
        <v>64</v>
      </c>
      <c r="C2" s="78" t="s">
        <v>65</v>
      </c>
      <c r="D2" s="78" t="s">
        <v>66</v>
      </c>
      <c r="E2" s="24" t="s">
        <v>100</v>
      </c>
      <c r="F2" s="24" t="s">
        <v>32</v>
      </c>
      <c r="G2" s="24" t="s">
        <v>33</v>
      </c>
      <c r="H2" s="24" t="s">
        <v>34</v>
      </c>
      <c r="I2" s="24" t="s">
        <v>35</v>
      </c>
      <c r="J2" s="79" t="s">
        <v>36</v>
      </c>
      <c r="K2" s="24" t="s">
        <v>67</v>
      </c>
    </row>
    <row r="3" spans="1:11">
      <c r="A3" s="99"/>
      <c r="B3" s="100" t="s">
        <v>68</v>
      </c>
      <c r="C3" s="116">
        <f t="shared" ref="C3:K3" si="0">C4+C22</f>
        <v>46706150</v>
      </c>
      <c r="D3" s="117">
        <f t="shared" si="0"/>
        <v>36772748</v>
      </c>
      <c r="E3" s="117">
        <f t="shared" si="0"/>
        <v>3438147</v>
      </c>
      <c r="F3" s="117">
        <f t="shared" si="0"/>
        <v>5335255</v>
      </c>
      <c r="G3" s="117">
        <f t="shared" si="0"/>
        <v>0</v>
      </c>
      <c r="H3" s="117">
        <f t="shared" si="0"/>
        <v>1100000</v>
      </c>
      <c r="I3" s="117">
        <f t="shared" si="0"/>
        <v>0</v>
      </c>
      <c r="J3" s="117">
        <f t="shared" si="0"/>
        <v>50000</v>
      </c>
      <c r="K3" s="117">
        <f t="shared" si="0"/>
        <v>10000</v>
      </c>
    </row>
    <row r="4" spans="1:11">
      <c r="A4" s="101">
        <v>3</v>
      </c>
      <c r="B4" s="102" t="s">
        <v>69</v>
      </c>
      <c r="C4" s="103">
        <f t="shared" ref="C4:J4" si="1">C6+C7+C8+C10+C11+C12+C13+C14+C16+C18+C20+C21</f>
        <v>45676150</v>
      </c>
      <c r="D4" s="104">
        <f t="shared" si="1"/>
        <v>36772748</v>
      </c>
      <c r="E4" s="104">
        <f t="shared" si="1"/>
        <v>3038147</v>
      </c>
      <c r="F4" s="104">
        <f t="shared" si="1"/>
        <v>4715255</v>
      </c>
      <c r="G4" s="104">
        <f t="shared" si="1"/>
        <v>0</v>
      </c>
      <c r="H4" s="104">
        <f t="shared" si="1"/>
        <v>1100000</v>
      </c>
      <c r="I4" s="104">
        <f t="shared" si="1"/>
        <v>0</v>
      </c>
      <c r="J4" s="104">
        <f t="shared" si="1"/>
        <v>50000</v>
      </c>
      <c r="K4" s="104">
        <f>K6+K7+K8+K10+K12+K11+K13+K14+K16+K18+K20+K21</f>
        <v>0</v>
      </c>
    </row>
    <row r="5" spans="1:11">
      <c r="A5" s="118">
        <v>31</v>
      </c>
      <c r="B5" s="81" t="s">
        <v>70</v>
      </c>
      <c r="C5" s="81">
        <f t="shared" ref="C5:C21" si="2">D5+E5+F5+G5+H5+I5+J5+K5</f>
        <v>35761250</v>
      </c>
      <c r="D5" s="82">
        <f t="shared" ref="D5:K5" si="3">SUM(D6:D8)</f>
        <v>33964848</v>
      </c>
      <c r="E5" s="82">
        <f t="shared" si="3"/>
        <v>1093147</v>
      </c>
      <c r="F5" s="82">
        <f t="shared" si="3"/>
        <v>703255</v>
      </c>
      <c r="G5" s="82">
        <f t="shared" si="3"/>
        <v>0</v>
      </c>
      <c r="H5" s="82">
        <f t="shared" si="3"/>
        <v>0</v>
      </c>
      <c r="I5" s="82">
        <f t="shared" si="3"/>
        <v>0</v>
      </c>
      <c r="J5" s="82">
        <f t="shared" si="3"/>
        <v>0</v>
      </c>
      <c r="K5" s="82">
        <f t="shared" si="3"/>
        <v>0</v>
      </c>
    </row>
    <row r="6" spans="1:11">
      <c r="A6" s="83">
        <v>311</v>
      </c>
      <c r="B6" s="87" t="s">
        <v>71</v>
      </c>
      <c r="C6" s="84">
        <f t="shared" si="2"/>
        <v>29929522</v>
      </c>
      <c r="D6" s="85">
        <v>28401022</v>
      </c>
      <c r="E6" s="85">
        <v>932719</v>
      </c>
      <c r="F6" s="85">
        <v>595781</v>
      </c>
      <c r="G6" s="85"/>
      <c r="H6" s="85"/>
      <c r="I6" s="85"/>
      <c r="J6" s="85"/>
      <c r="K6" s="85"/>
    </row>
    <row r="7" spans="1:11">
      <c r="A7" s="86">
        <v>312</v>
      </c>
      <c r="B7" s="87" t="s">
        <v>72</v>
      </c>
      <c r="C7" s="88">
        <f t="shared" si="2"/>
        <v>683850</v>
      </c>
      <c r="D7" s="85">
        <v>678850</v>
      </c>
      <c r="E7" s="85"/>
      <c r="F7" s="85">
        <v>5000</v>
      </c>
      <c r="G7" s="85"/>
      <c r="H7" s="85"/>
      <c r="I7" s="85"/>
      <c r="J7" s="85"/>
      <c r="K7" s="85"/>
    </row>
    <row r="8" spans="1:11">
      <c r="A8" s="89">
        <v>313</v>
      </c>
      <c r="B8" s="87" t="s">
        <v>73</v>
      </c>
      <c r="C8" s="88">
        <f t="shared" si="2"/>
        <v>5147878</v>
      </c>
      <c r="D8" s="85">
        <v>4884976</v>
      </c>
      <c r="E8" s="85">
        <v>160428</v>
      </c>
      <c r="F8" s="85">
        <v>102474</v>
      </c>
      <c r="G8" s="85"/>
      <c r="H8" s="85"/>
      <c r="I8" s="85"/>
      <c r="J8" s="85"/>
      <c r="K8" s="85"/>
    </row>
    <row r="9" spans="1:11">
      <c r="A9" s="118">
        <v>32</v>
      </c>
      <c r="B9" s="81" t="s">
        <v>74</v>
      </c>
      <c r="C9" s="91">
        <f t="shared" si="2"/>
        <v>9857900</v>
      </c>
      <c r="D9" s="81">
        <f t="shared" ref="D9:K9" si="4">SUM(D10:D14)</f>
        <v>2807900</v>
      </c>
      <c r="E9" s="81">
        <f t="shared" si="4"/>
        <v>1900000</v>
      </c>
      <c r="F9" s="81">
        <f t="shared" si="4"/>
        <v>4000000</v>
      </c>
      <c r="G9" s="81">
        <f t="shared" si="4"/>
        <v>0</v>
      </c>
      <c r="H9" s="81">
        <f t="shared" si="4"/>
        <v>1100000</v>
      </c>
      <c r="I9" s="81">
        <f t="shared" si="4"/>
        <v>0</v>
      </c>
      <c r="J9" s="81">
        <f t="shared" si="4"/>
        <v>50000</v>
      </c>
      <c r="K9" s="81">
        <f t="shared" si="4"/>
        <v>0</v>
      </c>
    </row>
    <row r="10" spans="1:11">
      <c r="A10" s="83">
        <v>321</v>
      </c>
      <c r="B10" s="87" t="s">
        <v>75</v>
      </c>
      <c r="C10" s="88">
        <f t="shared" si="2"/>
        <v>1673000</v>
      </c>
      <c r="D10" s="92">
        <v>673000</v>
      </c>
      <c r="E10" s="92">
        <v>450000</v>
      </c>
      <c r="F10" s="92">
        <v>350000</v>
      </c>
      <c r="G10" s="92"/>
      <c r="H10" s="92">
        <v>200000</v>
      </c>
      <c r="I10" s="92"/>
      <c r="J10" s="92"/>
      <c r="K10" s="92"/>
    </row>
    <row r="11" spans="1:11">
      <c r="A11" s="86">
        <v>322</v>
      </c>
      <c r="B11" s="87" t="s">
        <v>76</v>
      </c>
      <c r="C11" s="88">
        <f t="shared" si="2"/>
        <v>1950000</v>
      </c>
      <c r="D11" s="93">
        <v>200000</v>
      </c>
      <c r="E11" s="93">
        <v>350000</v>
      </c>
      <c r="F11" s="93">
        <v>850000</v>
      </c>
      <c r="G11" s="93"/>
      <c r="H11" s="93">
        <v>500000</v>
      </c>
      <c r="I11" s="93"/>
      <c r="J11" s="93">
        <v>50000</v>
      </c>
      <c r="K11" s="93"/>
    </row>
    <row r="12" spans="1:11">
      <c r="A12" s="89">
        <v>323</v>
      </c>
      <c r="B12" s="87" t="s">
        <v>77</v>
      </c>
      <c r="C12" s="88">
        <f t="shared" si="2"/>
        <v>5304900</v>
      </c>
      <c r="D12" s="93">
        <v>1899900</v>
      </c>
      <c r="E12" s="93">
        <v>650000</v>
      </c>
      <c r="F12" s="93">
        <v>2500000</v>
      </c>
      <c r="G12" s="93"/>
      <c r="H12" s="93">
        <v>255000</v>
      </c>
      <c r="I12" s="93"/>
      <c r="J12" s="93"/>
      <c r="K12" s="93"/>
    </row>
    <row r="13" spans="1:11" ht="18" customHeight="1">
      <c r="A13" s="89">
        <v>324</v>
      </c>
      <c r="B13" s="87" t="s">
        <v>78</v>
      </c>
      <c r="C13" s="88">
        <f t="shared" si="2"/>
        <v>265000</v>
      </c>
      <c r="D13" s="93"/>
      <c r="E13" s="93">
        <v>150000</v>
      </c>
      <c r="F13" s="93">
        <v>50000</v>
      </c>
      <c r="G13" s="93"/>
      <c r="H13" s="93">
        <v>65000</v>
      </c>
      <c r="I13" s="93"/>
      <c r="J13" s="93"/>
      <c r="K13" s="93"/>
    </row>
    <row r="14" spans="1:11">
      <c r="A14" s="89">
        <v>329</v>
      </c>
      <c r="B14" s="87" t="s">
        <v>79</v>
      </c>
      <c r="C14" s="88">
        <f t="shared" si="2"/>
        <v>665000</v>
      </c>
      <c r="D14" s="93">
        <v>35000</v>
      </c>
      <c r="E14" s="93">
        <v>300000</v>
      </c>
      <c r="F14" s="93">
        <v>250000</v>
      </c>
      <c r="G14" s="93"/>
      <c r="H14" s="93">
        <v>80000</v>
      </c>
      <c r="I14" s="93"/>
      <c r="J14" s="93"/>
      <c r="K14" s="93"/>
    </row>
    <row r="15" spans="1:11">
      <c r="A15" s="118">
        <v>34</v>
      </c>
      <c r="B15" s="81" t="s">
        <v>80</v>
      </c>
      <c r="C15" s="91">
        <f t="shared" si="2"/>
        <v>25000</v>
      </c>
      <c r="D15" s="91">
        <f t="shared" ref="D15:K15" si="5">SUM(D16:D16)</f>
        <v>0</v>
      </c>
      <c r="E15" s="91">
        <f t="shared" si="5"/>
        <v>25000</v>
      </c>
      <c r="F15" s="91">
        <f t="shared" si="5"/>
        <v>0</v>
      </c>
      <c r="G15" s="91">
        <f t="shared" si="5"/>
        <v>0</v>
      </c>
      <c r="H15" s="91">
        <f t="shared" si="5"/>
        <v>0</v>
      </c>
      <c r="I15" s="91">
        <f t="shared" si="5"/>
        <v>0</v>
      </c>
      <c r="J15" s="91">
        <f t="shared" si="5"/>
        <v>0</v>
      </c>
      <c r="K15" s="91">
        <f t="shared" si="5"/>
        <v>0</v>
      </c>
    </row>
    <row r="16" spans="1:11">
      <c r="A16" s="95" t="s">
        <v>81</v>
      </c>
      <c r="B16" s="87" t="s">
        <v>82</v>
      </c>
      <c r="C16" s="88">
        <f t="shared" si="2"/>
        <v>25000</v>
      </c>
      <c r="D16" s="93"/>
      <c r="E16" s="93">
        <v>25000</v>
      </c>
      <c r="F16" s="93"/>
      <c r="G16" s="93"/>
      <c r="H16" s="93"/>
      <c r="I16" s="93"/>
      <c r="J16" s="93"/>
      <c r="K16" s="93"/>
    </row>
    <row r="17" spans="1:11">
      <c r="A17" s="81">
        <v>37</v>
      </c>
      <c r="B17" s="81" t="s">
        <v>83</v>
      </c>
      <c r="C17" s="91">
        <f t="shared" si="2"/>
        <v>32000</v>
      </c>
      <c r="D17" s="91">
        <f t="shared" ref="D17:K17" si="6">SUM(D18:D18)</f>
        <v>0</v>
      </c>
      <c r="E17" s="91">
        <f t="shared" si="6"/>
        <v>20000</v>
      </c>
      <c r="F17" s="91">
        <f t="shared" si="6"/>
        <v>12000</v>
      </c>
      <c r="G17" s="91">
        <f t="shared" si="6"/>
        <v>0</v>
      </c>
      <c r="H17" s="91">
        <f t="shared" si="6"/>
        <v>0</v>
      </c>
      <c r="I17" s="91">
        <f t="shared" si="6"/>
        <v>0</v>
      </c>
      <c r="J17" s="91">
        <f t="shared" si="6"/>
        <v>0</v>
      </c>
      <c r="K17" s="91">
        <f t="shared" si="6"/>
        <v>0</v>
      </c>
    </row>
    <row r="18" spans="1:11">
      <c r="A18" s="89">
        <v>372</v>
      </c>
      <c r="B18" s="87" t="s">
        <v>84</v>
      </c>
      <c r="C18" s="88">
        <f t="shared" si="2"/>
        <v>32000</v>
      </c>
      <c r="D18" s="93"/>
      <c r="E18" s="93">
        <v>20000</v>
      </c>
      <c r="F18" s="93">
        <v>12000</v>
      </c>
      <c r="G18" s="93"/>
      <c r="H18" s="93"/>
      <c r="I18" s="93"/>
      <c r="J18" s="93"/>
      <c r="K18" s="93"/>
    </row>
    <row r="19" spans="1:11">
      <c r="A19" s="118">
        <v>38</v>
      </c>
      <c r="B19" s="81" t="s">
        <v>85</v>
      </c>
      <c r="C19" s="91">
        <f t="shared" si="2"/>
        <v>0</v>
      </c>
      <c r="D19" s="91">
        <f t="shared" ref="D19:K19" si="7">SUM(D20:D21)</f>
        <v>0</v>
      </c>
      <c r="E19" s="91">
        <f t="shared" si="7"/>
        <v>0</v>
      </c>
      <c r="F19" s="91">
        <f t="shared" si="7"/>
        <v>0</v>
      </c>
      <c r="G19" s="91">
        <f t="shared" si="7"/>
        <v>0</v>
      </c>
      <c r="H19" s="91">
        <f t="shared" si="7"/>
        <v>0</v>
      </c>
      <c r="I19" s="91">
        <f t="shared" si="7"/>
        <v>0</v>
      </c>
      <c r="J19" s="91">
        <f t="shared" si="7"/>
        <v>0</v>
      </c>
      <c r="K19" s="91">
        <f t="shared" si="7"/>
        <v>0</v>
      </c>
    </row>
    <row r="20" spans="1:11">
      <c r="A20" s="86">
        <v>381</v>
      </c>
      <c r="B20" s="87" t="s">
        <v>86</v>
      </c>
      <c r="C20" s="88">
        <f t="shared" si="2"/>
        <v>0</v>
      </c>
      <c r="D20" s="93"/>
      <c r="E20" s="93"/>
      <c r="F20" s="93"/>
      <c r="G20" s="93"/>
      <c r="H20" s="93"/>
      <c r="I20" s="93"/>
      <c r="J20" s="93"/>
      <c r="K20" s="93"/>
    </row>
    <row r="21" spans="1:11">
      <c r="A21" s="89">
        <v>383</v>
      </c>
      <c r="B21" s="87" t="s">
        <v>87</v>
      </c>
      <c r="C21" s="88">
        <f t="shared" si="2"/>
        <v>0</v>
      </c>
      <c r="D21" s="93"/>
      <c r="E21" s="93"/>
      <c r="F21" s="93"/>
      <c r="G21" s="93"/>
      <c r="H21" s="93"/>
      <c r="I21" s="93"/>
      <c r="J21" s="93"/>
      <c r="K21" s="93"/>
    </row>
    <row r="22" spans="1:11">
      <c r="A22" s="105">
        <v>4</v>
      </c>
      <c r="B22" s="106" t="s">
        <v>88</v>
      </c>
      <c r="C22" s="47">
        <f>C24+C26+C27+C28+C29+C30</f>
        <v>1030000</v>
      </c>
      <c r="D22" s="47">
        <f t="shared" ref="D22:K22" si="8">D24+D26+D27+D28+D29</f>
        <v>0</v>
      </c>
      <c r="E22" s="47">
        <f>E25+E30</f>
        <v>400000</v>
      </c>
      <c r="F22" s="47">
        <f t="shared" si="8"/>
        <v>620000</v>
      </c>
      <c r="G22" s="47">
        <f t="shared" si="8"/>
        <v>0</v>
      </c>
      <c r="H22" s="47">
        <f t="shared" si="8"/>
        <v>0</v>
      </c>
      <c r="I22" s="47">
        <f t="shared" si="8"/>
        <v>0</v>
      </c>
      <c r="J22" s="47">
        <f t="shared" si="8"/>
        <v>0</v>
      </c>
      <c r="K22" s="47">
        <f t="shared" si="8"/>
        <v>10000</v>
      </c>
    </row>
    <row r="23" spans="1:11">
      <c r="A23" s="118">
        <v>41</v>
      </c>
      <c r="B23" s="81" t="s">
        <v>89</v>
      </c>
      <c r="C23" s="124">
        <f t="shared" ref="C23:C29" si="9">D23+E23+F23+G23+H23+I23+J23+K23</f>
        <v>0</v>
      </c>
      <c r="D23" s="82">
        <f t="shared" ref="D23:K23" si="10">SUM(D24:D24)</f>
        <v>0</v>
      </c>
      <c r="E23" s="82">
        <f t="shared" si="10"/>
        <v>0</v>
      </c>
      <c r="F23" s="82">
        <f t="shared" si="10"/>
        <v>0</v>
      </c>
      <c r="G23" s="82">
        <f t="shared" si="10"/>
        <v>0</v>
      </c>
      <c r="H23" s="82">
        <f t="shared" si="10"/>
        <v>0</v>
      </c>
      <c r="I23" s="82">
        <f t="shared" si="10"/>
        <v>0</v>
      </c>
      <c r="J23" s="82">
        <f t="shared" si="10"/>
        <v>0</v>
      </c>
      <c r="K23" s="82">
        <f t="shared" si="10"/>
        <v>0</v>
      </c>
    </row>
    <row r="24" spans="1:11">
      <c r="A24" s="86">
        <v>412</v>
      </c>
      <c r="B24" s="87" t="s">
        <v>90</v>
      </c>
      <c r="C24" s="125">
        <f t="shared" si="9"/>
        <v>0</v>
      </c>
      <c r="D24" s="85"/>
      <c r="E24" s="85"/>
      <c r="F24" s="85"/>
      <c r="G24" s="85"/>
      <c r="H24" s="85"/>
      <c r="I24" s="85"/>
      <c r="J24" s="85"/>
      <c r="K24" s="85"/>
    </row>
    <row r="25" spans="1:11">
      <c r="A25" s="118">
        <v>42</v>
      </c>
      <c r="B25" s="81" t="s">
        <v>91</v>
      </c>
      <c r="C25" s="124">
        <f t="shared" si="9"/>
        <v>780000</v>
      </c>
      <c r="D25" s="91">
        <f t="shared" ref="D25:K25" si="11">SUM(D26:D29)</f>
        <v>0</v>
      </c>
      <c r="E25" s="91">
        <f t="shared" si="11"/>
        <v>150000</v>
      </c>
      <c r="F25" s="91">
        <f t="shared" si="11"/>
        <v>620000</v>
      </c>
      <c r="G25" s="91">
        <f t="shared" si="11"/>
        <v>0</v>
      </c>
      <c r="H25" s="91">
        <f t="shared" si="11"/>
        <v>0</v>
      </c>
      <c r="I25" s="91">
        <f t="shared" si="11"/>
        <v>0</v>
      </c>
      <c r="J25" s="91">
        <f t="shared" si="11"/>
        <v>0</v>
      </c>
      <c r="K25" s="91">
        <f t="shared" si="11"/>
        <v>10000</v>
      </c>
    </row>
    <row r="26" spans="1:11">
      <c r="A26" s="86">
        <v>421</v>
      </c>
      <c r="B26" s="87" t="s">
        <v>92</v>
      </c>
      <c r="C26" s="125">
        <f t="shared" si="9"/>
        <v>0</v>
      </c>
      <c r="D26" s="93"/>
      <c r="E26" s="93"/>
      <c r="F26" s="93"/>
      <c r="G26" s="93"/>
      <c r="H26" s="93"/>
      <c r="I26" s="93"/>
      <c r="J26" s="93"/>
      <c r="K26" s="93"/>
    </row>
    <row r="27" spans="1:11">
      <c r="A27" s="86">
        <v>422</v>
      </c>
      <c r="B27" s="87" t="s">
        <v>93</v>
      </c>
      <c r="C27" s="125">
        <f t="shared" si="9"/>
        <v>760000</v>
      </c>
      <c r="D27" s="93"/>
      <c r="E27" s="93">
        <v>150000</v>
      </c>
      <c r="F27" s="93">
        <v>600000</v>
      </c>
      <c r="G27" s="93"/>
      <c r="H27" s="93"/>
      <c r="I27" s="93"/>
      <c r="J27" s="93"/>
      <c r="K27" s="93">
        <v>10000</v>
      </c>
    </row>
    <row r="28" spans="1:11">
      <c r="A28" s="89">
        <v>424</v>
      </c>
      <c r="B28" s="87" t="s">
        <v>94</v>
      </c>
      <c r="C28" s="125">
        <f t="shared" si="9"/>
        <v>20000</v>
      </c>
      <c r="D28" s="93"/>
      <c r="E28" s="93"/>
      <c r="F28" s="93">
        <v>20000</v>
      </c>
      <c r="G28" s="93"/>
      <c r="H28" s="93"/>
      <c r="I28" s="93"/>
      <c r="J28" s="93"/>
      <c r="K28" s="93"/>
    </row>
    <row r="29" spans="1:11">
      <c r="A29" s="89">
        <v>426</v>
      </c>
      <c r="B29" s="87" t="s">
        <v>95</v>
      </c>
      <c r="C29" s="125">
        <f t="shared" si="9"/>
        <v>0</v>
      </c>
      <c r="D29" s="93"/>
      <c r="E29" s="93"/>
      <c r="F29" s="93"/>
      <c r="G29" s="93"/>
      <c r="H29" s="93"/>
      <c r="I29" s="93"/>
      <c r="J29" s="93"/>
      <c r="K29" s="93"/>
    </row>
    <row r="30" spans="1:11">
      <c r="A30" s="118">
        <v>42</v>
      </c>
      <c r="B30" s="81" t="s">
        <v>91</v>
      </c>
      <c r="C30" s="125">
        <v>250000</v>
      </c>
      <c r="D30" s="123">
        <v>0</v>
      </c>
      <c r="E30" s="123">
        <v>250000</v>
      </c>
      <c r="F30" s="123">
        <v>0</v>
      </c>
      <c r="G30" s="123">
        <v>0</v>
      </c>
      <c r="H30" s="123">
        <v>0</v>
      </c>
      <c r="I30" s="123">
        <v>0</v>
      </c>
      <c r="J30" s="123">
        <v>0</v>
      </c>
      <c r="K30" s="123">
        <v>0</v>
      </c>
    </row>
    <row r="31" spans="1:11">
      <c r="A31" s="122">
        <v>451</v>
      </c>
      <c r="B31" s="87" t="s">
        <v>109</v>
      </c>
      <c r="C31" s="125"/>
      <c r="D31" s="121"/>
      <c r="E31" s="121">
        <v>250000</v>
      </c>
      <c r="F31" s="121"/>
      <c r="G31" s="121"/>
      <c r="H31" s="121"/>
      <c r="I31" s="121"/>
      <c r="J31" s="121"/>
      <c r="K31" s="121"/>
    </row>
    <row r="32" spans="1:11">
      <c r="A32" s="108"/>
    </row>
    <row r="33" spans="1:11" ht="18.75">
      <c r="A33" s="96"/>
      <c r="E33" s="107" t="s">
        <v>99</v>
      </c>
    </row>
    <row r="34" spans="1:11" ht="89.25">
      <c r="A34" s="24" t="s">
        <v>63</v>
      </c>
      <c r="B34" s="24" t="s">
        <v>64</v>
      </c>
      <c r="C34" s="78" t="s">
        <v>96</v>
      </c>
      <c r="D34" s="78" t="s">
        <v>66</v>
      </c>
      <c r="E34" s="24" t="s">
        <v>31</v>
      </c>
      <c r="F34" s="24" t="s">
        <v>32</v>
      </c>
      <c r="G34" s="24" t="s">
        <v>33</v>
      </c>
      <c r="H34" s="24" t="s">
        <v>34</v>
      </c>
      <c r="I34" s="24" t="s">
        <v>35</v>
      </c>
      <c r="J34" s="79" t="s">
        <v>36</v>
      </c>
      <c r="K34" s="24" t="s">
        <v>67</v>
      </c>
    </row>
    <row r="35" spans="1:11">
      <c r="A35" s="99"/>
      <c r="B35" s="100" t="s">
        <v>68</v>
      </c>
      <c r="C35" s="116">
        <f>C36+C42</f>
        <v>45136037</v>
      </c>
      <c r="D35" s="116">
        <f t="shared" ref="D35:K35" si="12">D36+D42</f>
        <v>36922678</v>
      </c>
      <c r="E35" s="116">
        <f t="shared" si="12"/>
        <v>3223613</v>
      </c>
      <c r="F35" s="116">
        <f t="shared" si="12"/>
        <v>3818746</v>
      </c>
      <c r="G35" s="116">
        <f t="shared" si="12"/>
        <v>0</v>
      </c>
      <c r="H35" s="116">
        <f t="shared" si="12"/>
        <v>1110000</v>
      </c>
      <c r="I35" s="116">
        <f t="shared" si="12"/>
        <v>0</v>
      </c>
      <c r="J35" s="116">
        <f t="shared" si="12"/>
        <v>50000</v>
      </c>
      <c r="K35" s="116">
        <f t="shared" si="12"/>
        <v>11000</v>
      </c>
    </row>
    <row r="36" spans="1:11">
      <c r="A36" s="101">
        <v>3</v>
      </c>
      <c r="B36" s="102" t="s">
        <v>69</v>
      </c>
      <c r="C36" s="103">
        <f>C37+C38+C39+C40+C41</f>
        <v>44125037</v>
      </c>
      <c r="D36" s="103">
        <f t="shared" ref="D36:K36" si="13">D37+D38+D39+D40+D41</f>
        <v>36422678</v>
      </c>
      <c r="E36" s="103">
        <f t="shared" si="13"/>
        <v>2923613</v>
      </c>
      <c r="F36" s="103">
        <f t="shared" si="13"/>
        <v>3618746</v>
      </c>
      <c r="G36" s="103">
        <f t="shared" si="13"/>
        <v>0</v>
      </c>
      <c r="H36" s="103">
        <f t="shared" si="13"/>
        <v>1110000</v>
      </c>
      <c r="I36" s="103">
        <f t="shared" si="13"/>
        <v>0</v>
      </c>
      <c r="J36" s="103">
        <f t="shared" si="13"/>
        <v>50000</v>
      </c>
      <c r="K36" s="103">
        <f t="shared" si="13"/>
        <v>0</v>
      </c>
    </row>
    <row r="37" spans="1:11">
      <c r="A37" s="80">
        <v>31</v>
      </c>
      <c r="B37" s="94" t="s">
        <v>70</v>
      </c>
      <c r="C37" s="97">
        <f>D37+E37+F37+G37+H37+I37+J37+K37</f>
        <v>35914137</v>
      </c>
      <c r="D37" s="85">
        <v>34108778</v>
      </c>
      <c r="E37" s="85">
        <v>1098613</v>
      </c>
      <c r="F37" s="85">
        <v>706746</v>
      </c>
      <c r="G37" s="85"/>
      <c r="H37" s="85"/>
      <c r="I37" s="85"/>
      <c r="J37" s="85"/>
      <c r="K37" s="85"/>
    </row>
    <row r="38" spans="1:11">
      <c r="A38" s="90">
        <v>32</v>
      </c>
      <c r="B38" s="94" t="s">
        <v>74</v>
      </c>
      <c r="C38" s="98">
        <f>D38+E38+F38+G38+H38+I38+J38+K38</f>
        <v>8173900</v>
      </c>
      <c r="D38" s="85">
        <v>2313900</v>
      </c>
      <c r="E38" s="85">
        <v>1800000</v>
      </c>
      <c r="F38" s="85">
        <v>2900000</v>
      </c>
      <c r="G38" s="85"/>
      <c r="H38" s="85">
        <v>1110000</v>
      </c>
      <c r="I38" s="85"/>
      <c r="J38" s="85">
        <v>50000</v>
      </c>
      <c r="K38" s="85"/>
    </row>
    <row r="39" spans="1:11">
      <c r="A39" s="90">
        <v>34</v>
      </c>
      <c r="B39" s="94" t="s">
        <v>80</v>
      </c>
      <c r="C39" s="98">
        <f>D39+E39+F39+G39+H39+I39+J39+K39</f>
        <v>25000</v>
      </c>
      <c r="D39" s="85"/>
      <c r="E39" s="85">
        <v>25000</v>
      </c>
      <c r="F39" s="85"/>
      <c r="G39" s="85"/>
      <c r="H39" s="85"/>
      <c r="I39" s="85"/>
      <c r="J39" s="85"/>
      <c r="K39" s="85"/>
    </row>
    <row r="40" spans="1:11" ht="15" customHeight="1">
      <c r="A40" s="90">
        <v>37</v>
      </c>
      <c r="B40" s="94" t="s">
        <v>83</v>
      </c>
      <c r="C40" s="98">
        <f>D40+E40+F40+G40+H40+I40+J40+K40</f>
        <v>12000</v>
      </c>
      <c r="D40" s="85"/>
      <c r="E40" s="85"/>
      <c r="F40" s="85">
        <v>12000</v>
      </c>
      <c r="G40" s="85"/>
      <c r="H40" s="85"/>
      <c r="I40" s="85"/>
      <c r="J40" s="85"/>
      <c r="K40" s="85"/>
    </row>
    <row r="41" spans="1:11">
      <c r="A41" s="90">
        <v>38</v>
      </c>
      <c r="B41" s="94" t="s">
        <v>85</v>
      </c>
      <c r="C41" s="98">
        <f>D41+E41+F41+G41+H41+I41+J41+K41</f>
        <v>0</v>
      </c>
      <c r="D41" s="85"/>
      <c r="E41" s="85"/>
      <c r="F41" s="85"/>
      <c r="G41" s="85"/>
      <c r="H41" s="85"/>
      <c r="I41" s="85"/>
      <c r="J41" s="85"/>
      <c r="K41" s="85"/>
    </row>
    <row r="42" spans="1:11">
      <c r="A42" s="105">
        <v>4</v>
      </c>
      <c r="B42" s="106" t="s">
        <v>88</v>
      </c>
      <c r="C42" s="47">
        <f>C43+C44+C45</f>
        <v>1011000</v>
      </c>
      <c r="D42" s="47">
        <f t="shared" ref="D42:J42" si="14">D43+D45</f>
        <v>500000</v>
      </c>
      <c r="E42" s="47">
        <v>300000</v>
      </c>
      <c r="F42" s="47">
        <v>200000</v>
      </c>
      <c r="G42" s="47">
        <f t="shared" si="14"/>
        <v>0</v>
      </c>
      <c r="H42" s="47">
        <f t="shared" si="14"/>
        <v>0</v>
      </c>
      <c r="I42" s="47">
        <f t="shared" si="14"/>
        <v>0</v>
      </c>
      <c r="J42" s="47">
        <f t="shared" si="14"/>
        <v>0</v>
      </c>
      <c r="K42" s="47">
        <v>11000</v>
      </c>
    </row>
    <row r="43" spans="1:11" ht="16.5" customHeight="1">
      <c r="A43" s="80">
        <v>41</v>
      </c>
      <c r="B43" s="94" t="s">
        <v>89</v>
      </c>
      <c r="C43" s="98">
        <f>D43+E43+F43+G43+H43+I43+J43+K43</f>
        <v>0</v>
      </c>
      <c r="D43" s="85"/>
      <c r="E43" s="85"/>
      <c r="F43" s="85"/>
      <c r="G43" s="85"/>
      <c r="H43" s="85"/>
      <c r="I43" s="85"/>
      <c r="J43" s="85"/>
      <c r="K43" s="85"/>
    </row>
    <row r="44" spans="1:11" ht="16.5" customHeight="1">
      <c r="A44" s="80">
        <v>42</v>
      </c>
      <c r="B44" s="94" t="s">
        <v>91</v>
      </c>
      <c r="C44" s="98">
        <f>D44+E44+F44+G44+H44+I44+J44+K44</f>
        <v>511000</v>
      </c>
      <c r="D44" s="85"/>
      <c r="E44" s="85">
        <v>300000</v>
      </c>
      <c r="F44" s="85">
        <v>200000</v>
      </c>
      <c r="G44" s="85"/>
      <c r="H44" s="85"/>
      <c r="I44" s="85"/>
      <c r="J44" s="85"/>
      <c r="K44" s="85">
        <v>11000</v>
      </c>
    </row>
    <row r="45" spans="1:11" ht="14.25" customHeight="1">
      <c r="A45" s="90">
        <v>45</v>
      </c>
      <c r="B45" s="94" t="s">
        <v>110</v>
      </c>
      <c r="C45" s="98">
        <f>D45+E45+F45+G45+H45+I45+J45+K45</f>
        <v>500000</v>
      </c>
      <c r="D45" s="85">
        <v>500000</v>
      </c>
      <c r="E45" s="85"/>
      <c r="F45" s="85"/>
      <c r="G45" s="85"/>
      <c r="H45" s="85"/>
      <c r="I45" s="85"/>
      <c r="J45" s="85"/>
      <c r="K45" s="85"/>
    </row>
    <row r="47" spans="1:11" ht="18.75">
      <c r="E47" s="107" t="s">
        <v>111</v>
      </c>
    </row>
    <row r="48" spans="1:11" ht="89.25">
      <c r="A48" s="24" t="s">
        <v>63</v>
      </c>
      <c r="B48" s="24" t="s">
        <v>64</v>
      </c>
      <c r="C48" s="78" t="s">
        <v>97</v>
      </c>
      <c r="D48" s="78" t="s">
        <v>66</v>
      </c>
      <c r="E48" s="24" t="s">
        <v>31</v>
      </c>
      <c r="F48" s="24" t="s">
        <v>32</v>
      </c>
      <c r="G48" s="24" t="s">
        <v>33</v>
      </c>
      <c r="H48" s="24" t="s">
        <v>34</v>
      </c>
      <c r="I48" s="24" t="s">
        <v>35</v>
      </c>
      <c r="J48" s="79" t="s">
        <v>36</v>
      </c>
      <c r="K48" s="24" t="s">
        <v>67</v>
      </c>
    </row>
    <row r="49" spans="1:11">
      <c r="A49" s="99"/>
      <c r="B49" s="100" t="s">
        <v>68</v>
      </c>
      <c r="C49" s="116">
        <f>C50+C55</f>
        <v>44291501</v>
      </c>
      <c r="D49" s="116">
        <f t="shared" ref="D49:K49" si="15">D50+D55</f>
        <v>37144340</v>
      </c>
      <c r="E49" s="116">
        <f t="shared" si="15"/>
        <v>1857406</v>
      </c>
      <c r="F49" s="116">
        <f t="shared" si="15"/>
        <v>4107755</v>
      </c>
      <c r="G49" s="116">
        <f t="shared" si="15"/>
        <v>0</v>
      </c>
      <c r="H49" s="116">
        <f t="shared" si="15"/>
        <v>1120000</v>
      </c>
      <c r="I49" s="116">
        <f t="shared" si="15"/>
        <v>0</v>
      </c>
      <c r="J49" s="116">
        <f t="shared" si="15"/>
        <v>50000</v>
      </c>
      <c r="K49" s="116">
        <f t="shared" si="15"/>
        <v>12000</v>
      </c>
    </row>
    <row r="50" spans="1:11">
      <c r="A50" s="101">
        <v>3</v>
      </c>
      <c r="B50" s="102" t="s">
        <v>69</v>
      </c>
      <c r="C50" s="103">
        <f>C51+C52+C53+C54</f>
        <v>43279501</v>
      </c>
      <c r="D50" s="103">
        <f t="shared" ref="D50:K50" si="16">D51+D52+D53+D54</f>
        <v>36644340</v>
      </c>
      <c r="E50" s="103">
        <f t="shared" si="16"/>
        <v>1857406</v>
      </c>
      <c r="F50" s="103">
        <f t="shared" si="16"/>
        <v>3607755</v>
      </c>
      <c r="G50" s="103">
        <f t="shared" si="16"/>
        <v>0</v>
      </c>
      <c r="H50" s="103">
        <f t="shared" si="16"/>
        <v>1120000</v>
      </c>
      <c r="I50" s="103">
        <f t="shared" si="16"/>
        <v>0</v>
      </c>
      <c r="J50" s="103">
        <f t="shared" si="16"/>
        <v>50000</v>
      </c>
      <c r="K50" s="103">
        <f t="shared" si="16"/>
        <v>0</v>
      </c>
    </row>
    <row r="51" spans="1:11">
      <c r="A51" s="80">
        <v>31</v>
      </c>
      <c r="B51" s="94" t="s">
        <v>70</v>
      </c>
      <c r="C51" s="98">
        <f t="shared" ref="C51:C53" si="17">D51+E51+F51+G51+H51+I51+J51+K51</f>
        <v>36142301</v>
      </c>
      <c r="D51" s="85">
        <v>34330440</v>
      </c>
      <c r="E51" s="85">
        <v>1104106</v>
      </c>
      <c r="F51" s="85">
        <v>707755</v>
      </c>
      <c r="G51" s="85"/>
      <c r="H51" s="85"/>
      <c r="I51" s="85"/>
      <c r="J51" s="85"/>
      <c r="K51" s="85"/>
    </row>
    <row r="52" spans="1:11">
      <c r="A52" s="90">
        <v>32</v>
      </c>
      <c r="B52" s="94" t="s">
        <v>74</v>
      </c>
      <c r="C52" s="98">
        <f t="shared" si="17"/>
        <v>7112200</v>
      </c>
      <c r="D52" s="85">
        <v>2313900</v>
      </c>
      <c r="E52" s="85">
        <v>728300</v>
      </c>
      <c r="F52" s="85">
        <v>2900000</v>
      </c>
      <c r="G52" s="85"/>
      <c r="H52" s="85">
        <v>1120000</v>
      </c>
      <c r="I52" s="85"/>
      <c r="J52" s="85">
        <v>50000</v>
      </c>
      <c r="K52" s="85"/>
    </row>
    <row r="53" spans="1:11">
      <c r="A53" s="90">
        <v>37</v>
      </c>
      <c r="B53" s="94" t="s">
        <v>83</v>
      </c>
      <c r="C53" s="98">
        <f t="shared" si="17"/>
        <v>25000</v>
      </c>
      <c r="D53" s="85"/>
      <c r="E53" s="85">
        <v>25000</v>
      </c>
      <c r="F53" s="85"/>
      <c r="G53" s="85"/>
      <c r="H53" s="85"/>
      <c r="I53" s="85"/>
      <c r="J53" s="85"/>
      <c r="K53" s="85"/>
    </row>
    <row r="54" spans="1:11">
      <c r="A54" s="90">
        <v>38</v>
      </c>
      <c r="B54" s="94" t="s">
        <v>85</v>
      </c>
      <c r="C54" s="98">
        <f>D54+E54+F54+G54+H54+I54+J54+K54</f>
        <v>0</v>
      </c>
      <c r="D54" s="85"/>
      <c r="E54" s="85"/>
      <c r="F54" s="85"/>
      <c r="G54" s="85"/>
      <c r="H54" s="85"/>
      <c r="I54" s="85"/>
      <c r="J54" s="85"/>
      <c r="K54" s="85"/>
    </row>
    <row r="55" spans="1:11">
      <c r="A55" s="105">
        <v>4</v>
      </c>
      <c r="B55" s="106" t="s">
        <v>88</v>
      </c>
      <c r="C55" s="47">
        <f>C56+C57+C58</f>
        <v>1012000</v>
      </c>
      <c r="D55" s="47">
        <f t="shared" ref="D55:J55" si="18">D56+D58</f>
        <v>500000</v>
      </c>
      <c r="E55" s="47">
        <f t="shared" si="18"/>
        <v>0</v>
      </c>
      <c r="F55" s="47">
        <v>500000</v>
      </c>
      <c r="G55" s="47">
        <f t="shared" si="18"/>
        <v>0</v>
      </c>
      <c r="H55" s="47">
        <f t="shared" si="18"/>
        <v>0</v>
      </c>
      <c r="I55" s="47">
        <f t="shared" si="18"/>
        <v>0</v>
      </c>
      <c r="J55" s="47">
        <f t="shared" si="18"/>
        <v>0</v>
      </c>
      <c r="K55" s="47">
        <v>12000</v>
      </c>
    </row>
    <row r="56" spans="1:11" ht="17.25" customHeight="1">
      <c r="A56" s="80">
        <v>41</v>
      </c>
      <c r="B56" s="94" t="s">
        <v>89</v>
      </c>
      <c r="C56" s="98">
        <f>D56+E56+F56+G56+H56+I56+J56+K56</f>
        <v>0</v>
      </c>
      <c r="D56" s="85"/>
      <c r="E56" s="85"/>
      <c r="F56" s="85"/>
      <c r="G56" s="85"/>
      <c r="H56" s="85"/>
      <c r="I56" s="85"/>
      <c r="J56" s="85"/>
      <c r="K56" s="85"/>
    </row>
    <row r="57" spans="1:11" ht="17.25" customHeight="1">
      <c r="A57" s="80">
        <v>42</v>
      </c>
      <c r="B57" s="94" t="s">
        <v>91</v>
      </c>
      <c r="C57" s="98">
        <f>D57+E57+F57+G57+H57+I57+J57+K57</f>
        <v>512000</v>
      </c>
      <c r="D57" s="85"/>
      <c r="E57" s="85"/>
      <c r="F57" s="85">
        <v>500000</v>
      </c>
      <c r="G57" s="85"/>
      <c r="H57" s="85"/>
      <c r="I57" s="85"/>
      <c r="J57" s="85"/>
      <c r="K57" s="85">
        <v>12000</v>
      </c>
    </row>
    <row r="58" spans="1:11">
      <c r="A58" s="90">
        <v>45</v>
      </c>
      <c r="B58" s="94" t="s">
        <v>110</v>
      </c>
      <c r="C58" s="98">
        <f>D58+E58+F58+G58+H58+I58+J58+K58</f>
        <v>500000</v>
      </c>
      <c r="D58" s="85">
        <v>500000</v>
      </c>
      <c r="E58" s="85"/>
      <c r="F58" s="85"/>
      <c r="G58" s="85"/>
      <c r="H58" s="85"/>
      <c r="I58" s="85"/>
      <c r="J58" s="85"/>
      <c r="K58" s="85"/>
    </row>
    <row r="59" spans="1:11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</row>
  </sheetData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Opći dio</vt:lpstr>
      <vt:lpstr>Plan prihoda i primitaka</vt:lpstr>
      <vt:lpstr>Plan rashoda i izdataka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2018-12-18T10:54:08Z</dcterms:modified>
</cp:coreProperties>
</file>